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02. СГД\07. ОДОиП\Priv\ЛНД\ЛНД Общества\4_Утвержденные ЛНД\П2-05.01 Обеспечение сервисными работами UPSTREAM\BP2-05-01_RGBP-0010_V-2_UL-428_IZM1\"/>
    </mc:Choice>
  </mc:AlternateContent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Лист1!$A$2:$J$47</definedName>
  </definedNames>
  <calcPr calcId="162913" refMode="R1C1"/>
</workbook>
</file>

<file path=xl/calcChain.xml><?xml version="1.0" encoding="utf-8"?>
<calcChain xmlns="http://schemas.openxmlformats.org/spreadsheetml/2006/main">
  <c r="Q158" i="1" l="1"/>
  <c r="P158" i="1"/>
  <c r="N158" i="1"/>
  <c r="Q157" i="1"/>
  <c r="P157" i="1"/>
  <c r="N157" i="1"/>
  <c r="Q156" i="1"/>
  <c r="P156" i="1"/>
  <c r="N156" i="1"/>
  <c r="Q155" i="1"/>
  <c r="P155" i="1"/>
  <c r="N155" i="1"/>
  <c r="Q154" i="1"/>
  <c r="P154" i="1"/>
  <c r="N154" i="1"/>
  <c r="Q153" i="1"/>
  <c r="P153" i="1"/>
  <c r="N153" i="1"/>
  <c r="O157" i="1" s="1"/>
  <c r="Q152" i="1"/>
  <c r="P152" i="1"/>
  <c r="N152" i="1"/>
  <c r="Q151" i="1"/>
  <c r="P151" i="1"/>
  <c r="N151" i="1"/>
  <c r="Q150" i="1"/>
  <c r="P150" i="1"/>
  <c r="N150" i="1"/>
  <c r="Q149" i="1"/>
  <c r="P149" i="1"/>
  <c r="N149" i="1"/>
  <c r="Q148" i="1"/>
  <c r="P148" i="1"/>
  <c r="N148" i="1"/>
  <c r="O152" i="1" s="1"/>
  <c r="Q147" i="1"/>
  <c r="P147" i="1"/>
  <c r="N147" i="1"/>
  <c r="Q146" i="1"/>
  <c r="P146" i="1"/>
  <c r="N146" i="1"/>
  <c r="Q145" i="1"/>
  <c r="P145" i="1"/>
  <c r="N145" i="1"/>
  <c r="Q144" i="1"/>
  <c r="P144" i="1"/>
  <c r="N144" i="1"/>
  <c r="Q143" i="1"/>
  <c r="P143" i="1"/>
  <c r="N143" i="1"/>
  <c r="O147" i="1" s="1"/>
  <c r="C39" i="1" s="1"/>
  <c r="D39" i="1" s="1"/>
  <c r="Q142" i="1"/>
  <c r="P142" i="1"/>
  <c r="N142" i="1"/>
  <c r="Q141" i="1"/>
  <c r="P141" i="1"/>
  <c r="N141" i="1"/>
  <c r="Q140" i="1"/>
  <c r="P140" i="1"/>
  <c r="N140" i="1"/>
  <c r="Q139" i="1"/>
  <c r="P139" i="1"/>
  <c r="N139" i="1"/>
  <c r="Q138" i="1"/>
  <c r="P138" i="1"/>
  <c r="O5" i="1" s="1"/>
  <c r="N138" i="1"/>
  <c r="O142" i="1" s="1"/>
  <c r="C38" i="1" s="1"/>
  <c r="D38" i="1" s="1"/>
  <c r="Q137" i="1"/>
  <c r="P137" i="1"/>
  <c r="N137" i="1"/>
  <c r="Q136" i="1"/>
  <c r="P136" i="1"/>
  <c r="N136" i="1"/>
  <c r="Q135" i="1"/>
  <c r="P135" i="1"/>
  <c r="N135" i="1"/>
  <c r="Q134" i="1"/>
  <c r="P134" i="1"/>
  <c r="N134" i="1"/>
  <c r="Q133" i="1"/>
  <c r="P133" i="1"/>
  <c r="N133" i="1"/>
  <c r="O137" i="1" s="1"/>
  <c r="C37" i="1" s="1"/>
  <c r="D37" i="1" s="1"/>
  <c r="Q132" i="1"/>
  <c r="P132" i="1"/>
  <c r="N132" i="1"/>
  <c r="Q131" i="1"/>
  <c r="P131" i="1"/>
  <c r="N131" i="1"/>
  <c r="Q130" i="1"/>
  <c r="P130" i="1"/>
  <c r="N130" i="1"/>
  <c r="Q129" i="1"/>
  <c r="P129" i="1"/>
  <c r="N129" i="1"/>
  <c r="Q128" i="1"/>
  <c r="P128" i="1"/>
  <c r="N128" i="1"/>
  <c r="O132" i="1" s="1"/>
  <c r="C36" i="1" s="1"/>
  <c r="D36" i="1" s="1"/>
  <c r="Q127" i="1"/>
  <c r="P127" i="1"/>
  <c r="N127" i="1"/>
  <c r="Q126" i="1"/>
  <c r="P126" i="1"/>
  <c r="N126" i="1"/>
  <c r="Q125" i="1"/>
  <c r="P125" i="1"/>
  <c r="N125" i="1"/>
  <c r="Q124" i="1"/>
  <c r="P124" i="1"/>
  <c r="N124" i="1"/>
  <c r="Q123" i="1"/>
  <c r="P123" i="1"/>
  <c r="N123" i="1"/>
  <c r="O127" i="1" s="1"/>
  <c r="C35" i="1" s="1"/>
  <c r="D35" i="1" s="1"/>
  <c r="Q122" i="1"/>
  <c r="P122" i="1"/>
  <c r="N122" i="1"/>
  <c r="Q121" i="1"/>
  <c r="P121" i="1"/>
  <c r="N121" i="1"/>
  <c r="Q120" i="1"/>
  <c r="P120" i="1"/>
  <c r="N120" i="1"/>
  <c r="Q119" i="1"/>
  <c r="P119" i="1"/>
  <c r="N119" i="1"/>
  <c r="Q118" i="1"/>
  <c r="P118" i="1"/>
  <c r="N118" i="1"/>
  <c r="O122" i="1" s="1"/>
  <c r="C34" i="1" s="1"/>
  <c r="D34" i="1" s="1"/>
  <c r="Q117" i="1"/>
  <c r="P117" i="1"/>
  <c r="N117" i="1"/>
  <c r="Q116" i="1"/>
  <c r="P116" i="1"/>
  <c r="N116" i="1"/>
  <c r="Q115" i="1"/>
  <c r="P115" i="1"/>
  <c r="N115" i="1"/>
  <c r="Q114" i="1"/>
  <c r="P114" i="1"/>
  <c r="N114" i="1"/>
  <c r="Q113" i="1"/>
  <c r="P113" i="1"/>
  <c r="N113" i="1"/>
  <c r="O117" i="1" s="1"/>
  <c r="C33" i="1" s="1"/>
  <c r="D33" i="1" s="1"/>
  <c r="Q112" i="1"/>
  <c r="P112" i="1"/>
  <c r="N112" i="1"/>
  <c r="Q111" i="1"/>
  <c r="P111" i="1"/>
  <c r="N111" i="1"/>
  <c r="Q110" i="1"/>
  <c r="P110" i="1"/>
  <c r="N110" i="1"/>
  <c r="Q109" i="1"/>
  <c r="P109" i="1"/>
  <c r="N109" i="1"/>
  <c r="Q108" i="1"/>
  <c r="P108" i="1"/>
  <c r="N108" i="1"/>
  <c r="O112" i="1" s="1"/>
  <c r="C32" i="1" s="1"/>
  <c r="D32" i="1" s="1"/>
  <c r="Q107" i="1"/>
  <c r="P107" i="1"/>
  <c r="N107" i="1"/>
  <c r="Q106" i="1"/>
  <c r="P106" i="1"/>
  <c r="N106" i="1"/>
  <c r="Q105" i="1"/>
  <c r="P105" i="1"/>
  <c r="N105" i="1"/>
  <c r="Q104" i="1"/>
  <c r="P104" i="1"/>
  <c r="N104" i="1"/>
  <c r="Q103" i="1"/>
  <c r="P103" i="1"/>
  <c r="N103" i="1"/>
  <c r="O107" i="1" s="1"/>
  <c r="C31" i="1" s="1"/>
  <c r="D31" i="1" s="1"/>
  <c r="Q102" i="1"/>
  <c r="P102" i="1"/>
  <c r="N102" i="1"/>
  <c r="Q101" i="1"/>
  <c r="P101" i="1"/>
  <c r="N101" i="1"/>
  <c r="Q100" i="1"/>
  <c r="P100" i="1"/>
  <c r="N100" i="1"/>
  <c r="Q99" i="1"/>
  <c r="P99" i="1"/>
  <c r="N99" i="1"/>
  <c r="Q98" i="1"/>
  <c r="P98" i="1"/>
  <c r="N98" i="1"/>
  <c r="O102" i="1" s="1"/>
  <c r="C30" i="1" s="1"/>
  <c r="D30" i="1" s="1"/>
  <c r="Q97" i="1"/>
  <c r="P97" i="1"/>
  <c r="N97" i="1"/>
  <c r="Q96" i="1"/>
  <c r="P96" i="1"/>
  <c r="N96" i="1"/>
  <c r="Q95" i="1"/>
  <c r="P95" i="1"/>
  <c r="N95" i="1"/>
  <c r="Q94" i="1"/>
  <c r="P94" i="1"/>
  <c r="N94" i="1"/>
  <c r="Q93" i="1"/>
  <c r="P93" i="1"/>
  <c r="N93" i="1"/>
  <c r="O97" i="1" s="1"/>
  <c r="C29" i="1" s="1"/>
  <c r="D29" i="1" s="1"/>
  <c r="Q92" i="1"/>
  <c r="P92" i="1"/>
  <c r="N92" i="1"/>
  <c r="Q91" i="1"/>
  <c r="P91" i="1"/>
  <c r="N91" i="1"/>
  <c r="Q90" i="1"/>
  <c r="P90" i="1"/>
  <c r="N90" i="1"/>
  <c r="Q89" i="1"/>
  <c r="P89" i="1"/>
  <c r="N89" i="1"/>
  <c r="Q88" i="1"/>
  <c r="P88" i="1"/>
  <c r="N88" i="1"/>
  <c r="O92" i="1" s="1"/>
  <c r="C28" i="1" s="1"/>
  <c r="D28" i="1" s="1"/>
  <c r="Q87" i="1"/>
  <c r="P87" i="1"/>
  <c r="N87" i="1"/>
  <c r="Q86" i="1"/>
  <c r="P86" i="1"/>
  <c r="N86" i="1"/>
  <c r="Q85" i="1"/>
  <c r="P85" i="1"/>
  <c r="N85" i="1"/>
  <c r="Q84" i="1"/>
  <c r="P84" i="1"/>
  <c r="N84" i="1"/>
  <c r="Q83" i="1"/>
  <c r="P83" i="1"/>
  <c r="N83" i="1"/>
  <c r="O87" i="1" s="1"/>
  <c r="C27" i="1" s="1"/>
  <c r="D27" i="1" s="1"/>
  <c r="Q82" i="1"/>
  <c r="P82" i="1"/>
  <c r="N82" i="1"/>
  <c r="Q81" i="1"/>
  <c r="P81" i="1"/>
  <c r="N81" i="1"/>
  <c r="Q80" i="1"/>
  <c r="P80" i="1"/>
  <c r="N80" i="1"/>
  <c r="Q79" i="1"/>
  <c r="P79" i="1"/>
  <c r="N79" i="1"/>
  <c r="Q78" i="1"/>
  <c r="P78" i="1"/>
  <c r="N78" i="1"/>
  <c r="O82" i="1" s="1"/>
  <c r="C26" i="1" s="1"/>
  <c r="D26" i="1" s="1"/>
  <c r="Q77" i="1"/>
  <c r="P77" i="1"/>
  <c r="N77" i="1"/>
  <c r="Q76" i="1"/>
  <c r="P76" i="1"/>
  <c r="N76" i="1"/>
  <c r="Q75" i="1"/>
  <c r="P75" i="1"/>
  <c r="N75" i="1"/>
  <c r="Q74" i="1"/>
  <c r="P74" i="1"/>
  <c r="N74" i="1"/>
  <c r="Q73" i="1"/>
  <c r="P73" i="1"/>
  <c r="N73" i="1"/>
  <c r="O77" i="1" s="1"/>
  <c r="C25" i="1" s="1"/>
  <c r="D25" i="1" s="1"/>
  <c r="Q72" i="1"/>
  <c r="P72" i="1"/>
  <c r="N72" i="1"/>
  <c r="Q71" i="1"/>
  <c r="P71" i="1"/>
  <c r="N71" i="1"/>
  <c r="Q70" i="1"/>
  <c r="P70" i="1"/>
  <c r="N70" i="1"/>
  <c r="Q69" i="1"/>
  <c r="P69" i="1"/>
  <c r="N69" i="1"/>
  <c r="Q68" i="1"/>
  <c r="P68" i="1"/>
  <c r="N68" i="1"/>
  <c r="O72" i="1" s="1"/>
  <c r="C24" i="1" s="1"/>
  <c r="D24" i="1" s="1"/>
  <c r="Q67" i="1"/>
  <c r="P67" i="1"/>
  <c r="N67" i="1"/>
  <c r="Q66" i="1"/>
  <c r="P66" i="1"/>
  <c r="N66" i="1"/>
  <c r="Q65" i="1"/>
  <c r="P65" i="1"/>
  <c r="N65" i="1"/>
  <c r="Q64" i="1"/>
  <c r="P64" i="1"/>
  <c r="N64" i="1"/>
  <c r="Q63" i="1"/>
  <c r="P63" i="1"/>
  <c r="N63" i="1"/>
  <c r="O67" i="1" s="1"/>
  <c r="C23" i="1" s="1"/>
  <c r="D23" i="1" s="1"/>
  <c r="Q62" i="1"/>
  <c r="P62" i="1"/>
  <c r="N62" i="1"/>
  <c r="Q61" i="1"/>
  <c r="P61" i="1"/>
  <c r="N61" i="1"/>
  <c r="Q60" i="1"/>
  <c r="P60" i="1"/>
  <c r="N60" i="1"/>
  <c r="Q59" i="1"/>
  <c r="P59" i="1"/>
  <c r="N59" i="1"/>
  <c r="Q58" i="1"/>
  <c r="P58" i="1"/>
  <c r="N58" i="1"/>
  <c r="O62" i="1" s="1"/>
  <c r="C22" i="1" s="1"/>
  <c r="D22" i="1" s="1"/>
  <c r="Q57" i="1"/>
  <c r="P57" i="1"/>
  <c r="N57" i="1"/>
  <c r="Q56" i="1"/>
  <c r="P56" i="1"/>
  <c r="N56" i="1"/>
  <c r="Q55" i="1"/>
  <c r="P55" i="1"/>
  <c r="N55" i="1"/>
  <c r="Q54" i="1"/>
  <c r="P54" i="1"/>
  <c r="N54" i="1"/>
  <c r="Q53" i="1"/>
  <c r="P53" i="1"/>
  <c r="N53" i="1"/>
  <c r="O57" i="1" s="1"/>
  <c r="C21" i="1" s="1"/>
  <c r="D21" i="1" s="1"/>
  <c r="Q52" i="1"/>
  <c r="P52" i="1"/>
  <c r="N52" i="1"/>
  <c r="Q51" i="1"/>
  <c r="P51" i="1"/>
  <c r="N51" i="1"/>
  <c r="Q50" i="1"/>
  <c r="P50" i="1"/>
  <c r="N50" i="1"/>
  <c r="Q49" i="1"/>
  <c r="P49" i="1"/>
  <c r="N49" i="1"/>
  <c r="Q48" i="1"/>
  <c r="P48" i="1"/>
  <c r="N48" i="1"/>
  <c r="O52" i="1" s="1"/>
  <c r="C20" i="1" s="1"/>
  <c r="D20" i="1" s="1"/>
  <c r="Q47" i="1"/>
  <c r="P47" i="1"/>
  <c r="N47" i="1"/>
  <c r="Q46" i="1"/>
  <c r="P46" i="1"/>
  <c r="N46" i="1"/>
  <c r="Q45" i="1"/>
  <c r="P45" i="1"/>
  <c r="N45" i="1"/>
  <c r="Q44" i="1"/>
  <c r="P44" i="1"/>
  <c r="N44" i="1"/>
  <c r="Q43" i="1"/>
  <c r="P43" i="1"/>
  <c r="N43" i="1"/>
  <c r="O47" i="1" s="1"/>
  <c r="C19" i="1" s="1"/>
  <c r="D19" i="1" s="1"/>
  <c r="Q42" i="1"/>
  <c r="P42" i="1"/>
  <c r="N42" i="1"/>
  <c r="C42" i="1"/>
  <c r="D42" i="1" s="1"/>
  <c r="Q41" i="1"/>
  <c r="P41" i="1"/>
  <c r="N41" i="1"/>
  <c r="C41" i="1"/>
  <c r="D41" i="1"/>
  <c r="Q40" i="1"/>
  <c r="P40" i="1"/>
  <c r="N40" i="1"/>
  <c r="D40" i="1"/>
  <c r="C40" i="1"/>
  <c r="Q39" i="1"/>
  <c r="P39" i="1"/>
  <c r="N39" i="1"/>
  <c r="Q38" i="1"/>
  <c r="P38" i="1"/>
  <c r="N38" i="1"/>
  <c r="O42" i="1"/>
  <c r="C18" i="1" s="1"/>
  <c r="D18" i="1" s="1"/>
  <c r="Q37" i="1"/>
  <c r="P37" i="1"/>
  <c r="N37" i="1"/>
  <c r="Q36" i="1"/>
  <c r="P36" i="1"/>
  <c r="N36" i="1"/>
  <c r="Q35" i="1"/>
  <c r="P35" i="1"/>
  <c r="N35" i="1"/>
  <c r="Q34" i="1"/>
  <c r="P34" i="1"/>
  <c r="N34" i="1"/>
  <c r="Q33" i="1"/>
  <c r="P33" i="1"/>
  <c r="N33" i="1"/>
  <c r="O37" i="1" s="1"/>
  <c r="C17" i="1" s="1"/>
  <c r="D17" i="1" s="1"/>
  <c r="Q32" i="1"/>
  <c r="P32" i="1"/>
  <c r="N32" i="1"/>
  <c r="Q31" i="1"/>
  <c r="P31" i="1"/>
  <c r="N31" i="1"/>
  <c r="Q30" i="1"/>
  <c r="P30" i="1"/>
  <c r="N30" i="1"/>
  <c r="Q29" i="1"/>
  <c r="P29" i="1"/>
  <c r="N29" i="1"/>
  <c r="O32" i="1"/>
  <c r="C16" i="1" s="1"/>
  <c r="D16" i="1" s="1"/>
  <c r="Q28" i="1"/>
  <c r="P28" i="1"/>
  <c r="N28" i="1"/>
  <c r="Q27" i="1"/>
  <c r="P27" i="1"/>
  <c r="O27" i="1"/>
  <c r="C15" i="1" s="1"/>
  <c r="D15" i="1" s="1"/>
  <c r="N27" i="1"/>
  <c r="Q26" i="1"/>
  <c r="P26" i="1"/>
  <c r="N26" i="1"/>
  <c r="Q25" i="1"/>
  <c r="P25" i="1"/>
  <c r="N25" i="1"/>
  <c r="Q24" i="1"/>
  <c r="P24" i="1"/>
  <c r="N24" i="1"/>
  <c r="Q23" i="1"/>
  <c r="P23" i="1"/>
  <c r="N23" i="1"/>
  <c r="Q22" i="1"/>
  <c r="P22" i="1"/>
  <c r="N22" i="1"/>
  <c r="Q21" i="1"/>
  <c r="P21" i="1"/>
  <c r="N21" i="1"/>
  <c r="Q20" i="1"/>
  <c r="P20" i="1"/>
  <c r="N20" i="1"/>
  <c r="Q19" i="1"/>
  <c r="P19" i="1"/>
  <c r="N19" i="1"/>
  <c r="Q18" i="1"/>
  <c r="P18" i="1"/>
  <c r="N18" i="1"/>
  <c r="O22" i="1"/>
  <c r="C14" i="1" s="1"/>
  <c r="D14" i="1" s="1"/>
  <c r="Q17" i="1"/>
  <c r="P17" i="1"/>
  <c r="N17" i="1"/>
  <c r="Q16" i="1"/>
  <c r="P16" i="1"/>
  <c r="N16" i="1"/>
  <c r="Q15" i="1"/>
  <c r="P15" i="1"/>
  <c r="N15" i="1"/>
  <c r="Q14" i="1"/>
  <c r="P14" i="1"/>
  <c r="N14" i="1"/>
  <c r="Q13" i="1"/>
  <c r="P13" i="1"/>
  <c r="N13" i="1"/>
  <c r="O17" i="1" s="1"/>
  <c r="C13" i="1" s="1"/>
  <c r="D13" i="1" s="1"/>
  <c r="B13" i="1"/>
  <c r="A14" i="1" s="1"/>
  <c r="B14" i="1" s="1"/>
  <c r="A9" i="1" l="1"/>
  <c r="O6" i="1"/>
  <c r="A15" i="1"/>
  <c r="B15" i="1" s="1"/>
  <c r="E14" i="1"/>
  <c r="E13" i="1"/>
  <c r="F13" i="1" s="1"/>
  <c r="J14" i="1" l="1"/>
  <c r="O7" i="1"/>
  <c r="J15" i="1"/>
  <c r="J13" i="1"/>
  <c r="F14" i="1"/>
  <c r="A16" i="1"/>
  <c r="B16" i="1" s="1"/>
  <c r="E15" i="1"/>
  <c r="F15" i="1" s="1"/>
  <c r="E16" i="1" l="1"/>
  <c r="F16" i="1" s="1"/>
  <c r="A17" i="1"/>
  <c r="B17" i="1" s="1"/>
  <c r="J16" i="1"/>
  <c r="E17" i="1" l="1"/>
  <c r="F17" i="1" s="1"/>
  <c r="A18" i="1"/>
  <c r="B18" i="1" s="1"/>
  <c r="J17" i="1"/>
  <c r="E18" i="1" l="1"/>
  <c r="F18" i="1" s="1"/>
  <c r="A19" i="1"/>
  <c r="B19" i="1" s="1"/>
  <c r="J18" i="1"/>
  <c r="A20" i="1" l="1"/>
  <c r="B20" i="1" s="1"/>
  <c r="E19" i="1"/>
  <c r="F19" i="1" s="1"/>
  <c r="J19" i="1"/>
  <c r="E20" i="1" l="1"/>
  <c r="F20" i="1" s="1"/>
  <c r="A21" i="1"/>
  <c r="B21" i="1" s="1"/>
  <c r="J20" i="1"/>
  <c r="A22" i="1" l="1"/>
  <c r="B22" i="1" s="1"/>
  <c r="E21" i="1"/>
  <c r="F21" i="1" s="1"/>
  <c r="J21" i="1"/>
  <c r="E22" i="1" l="1"/>
  <c r="F22" i="1" s="1"/>
  <c r="A23" i="1"/>
  <c r="B23" i="1" s="1"/>
  <c r="J22" i="1"/>
  <c r="A24" i="1" l="1"/>
  <c r="B24" i="1" s="1"/>
  <c r="E23" i="1"/>
  <c r="F23" i="1" s="1"/>
  <c r="J23" i="1"/>
  <c r="E24" i="1" l="1"/>
  <c r="F24" i="1" s="1"/>
  <c r="A25" i="1"/>
  <c r="B25" i="1" s="1"/>
  <c r="J24" i="1"/>
  <c r="A26" i="1" l="1"/>
  <c r="B26" i="1" s="1"/>
  <c r="E25" i="1"/>
  <c r="F25" i="1" s="1"/>
  <c r="J25" i="1"/>
  <c r="E26" i="1" l="1"/>
  <c r="F26" i="1" s="1"/>
  <c r="A27" i="1"/>
  <c r="B27" i="1" s="1"/>
  <c r="J26" i="1"/>
  <c r="A28" i="1" l="1"/>
  <c r="B28" i="1" s="1"/>
  <c r="E27" i="1"/>
  <c r="F27" i="1" s="1"/>
  <c r="J27" i="1"/>
  <c r="E28" i="1" l="1"/>
  <c r="F28" i="1" s="1"/>
  <c r="A29" i="1"/>
  <c r="B29" i="1" s="1"/>
  <c r="J28" i="1"/>
  <c r="A30" i="1" l="1"/>
  <c r="B30" i="1" s="1"/>
  <c r="E29" i="1"/>
  <c r="F29" i="1" s="1"/>
  <c r="J29" i="1"/>
  <c r="A31" i="1" l="1"/>
  <c r="B31" i="1" s="1"/>
  <c r="E30" i="1"/>
  <c r="F30" i="1" s="1"/>
  <c r="J30" i="1"/>
  <c r="E31" i="1" l="1"/>
  <c r="F31" i="1" s="1"/>
  <c r="A32" i="1"/>
  <c r="B32" i="1" s="1"/>
  <c r="J31" i="1"/>
  <c r="A33" i="1" l="1"/>
  <c r="B33" i="1" s="1"/>
  <c r="E32" i="1"/>
  <c r="F32" i="1" s="1"/>
  <c r="J32" i="1"/>
  <c r="E33" i="1" l="1"/>
  <c r="F33" i="1" s="1"/>
  <c r="A34" i="1"/>
  <c r="B34" i="1" s="1"/>
  <c r="J33" i="1"/>
  <c r="A35" i="1" l="1"/>
  <c r="B35" i="1" s="1"/>
  <c r="E34" i="1"/>
  <c r="F34" i="1" s="1"/>
  <c r="J34" i="1"/>
  <c r="E35" i="1" l="1"/>
  <c r="F35" i="1" s="1"/>
  <c r="A36" i="1"/>
  <c r="B36" i="1" s="1"/>
  <c r="J35" i="1"/>
  <c r="E36" i="1" l="1"/>
  <c r="F36" i="1" s="1"/>
  <c r="A37" i="1"/>
  <c r="B37" i="1" s="1"/>
  <c r="J36" i="1"/>
  <c r="A38" i="1" l="1"/>
  <c r="B38" i="1" s="1"/>
  <c r="E37" i="1"/>
  <c r="F37" i="1" s="1"/>
  <c r="J37" i="1"/>
  <c r="E38" i="1" l="1"/>
  <c r="F38" i="1" s="1"/>
  <c r="A39" i="1"/>
  <c r="B39" i="1" s="1"/>
  <c r="J38" i="1"/>
  <c r="A40" i="1" l="1"/>
  <c r="B40" i="1" s="1"/>
  <c r="E39" i="1"/>
  <c r="F39" i="1" s="1"/>
  <c r="J39" i="1"/>
  <c r="E40" i="1" l="1"/>
  <c r="F40" i="1" s="1"/>
  <c r="A41" i="1"/>
  <c r="B41" i="1" s="1"/>
  <c r="J40" i="1"/>
  <c r="A42" i="1" l="1"/>
  <c r="B42" i="1" s="1"/>
  <c r="E41" i="1"/>
  <c r="F41" i="1" s="1"/>
  <c r="J41" i="1"/>
  <c r="E42" i="1" l="1"/>
  <c r="F42" i="1" s="1"/>
  <c r="J42" i="1"/>
</calcChain>
</file>

<file path=xl/sharedStrings.xml><?xml version="1.0" encoding="utf-8"?>
<sst xmlns="http://schemas.openxmlformats.org/spreadsheetml/2006/main" count="27" uniqueCount="27">
  <si>
    <t>Вспомогательные ячейки</t>
  </si>
  <si>
    <t>Макс.кривизна, град</t>
  </si>
  <si>
    <t>Скв №</t>
  </si>
  <si>
    <t>куст</t>
  </si>
  <si>
    <t>Глубина спуска, м</t>
  </si>
  <si>
    <t>Критич.кривизна на глубине, м</t>
  </si>
  <si>
    <t>Начало спуска ЭЦН ___________________________________</t>
  </si>
  <si>
    <t>Требуемое кол-во протекторов</t>
  </si>
  <si>
    <r>
      <t xml:space="preserve">Интервал глубины спуска ЭЦН </t>
    </r>
    <r>
      <rPr>
        <b/>
        <sz val="11"/>
        <color indexed="10"/>
        <rFont val="Arial Cyr"/>
        <family val="2"/>
        <charset val="204"/>
      </rPr>
      <t>(м)</t>
    </r>
  </si>
  <si>
    <r>
      <t>Макс. интенсивность</t>
    </r>
    <r>
      <rPr>
        <b/>
        <sz val="11"/>
        <color indexed="10"/>
        <rFont val="Arial Cyr"/>
        <family val="2"/>
        <charset val="204"/>
      </rPr>
      <t xml:space="preserve"> (градх20м)</t>
    </r>
  </si>
  <si>
    <r>
      <t xml:space="preserve">Скорость спуска с уч. кривизны </t>
    </r>
    <r>
      <rPr>
        <b/>
        <sz val="11"/>
        <color indexed="10"/>
        <rFont val="Arial Cyr"/>
        <family val="2"/>
        <charset val="204"/>
      </rPr>
      <t>(м/сек)</t>
    </r>
  </si>
  <si>
    <r>
      <t xml:space="preserve">Время на проведение СПО план </t>
    </r>
    <r>
      <rPr>
        <b/>
        <sz val="11"/>
        <color indexed="10"/>
        <rFont val="Arial Cyr"/>
        <family val="2"/>
        <charset val="204"/>
      </rPr>
      <t>(мин)</t>
    </r>
  </si>
  <si>
    <r>
      <t xml:space="preserve">Накопительное время СПО план </t>
    </r>
    <r>
      <rPr>
        <b/>
        <sz val="11"/>
        <rFont val="Arial Cyr"/>
        <family val="2"/>
        <charset val="204"/>
      </rPr>
      <t>(час).</t>
    </r>
  </si>
  <si>
    <r>
      <t>Время на проведение СПО факт (</t>
    </r>
    <r>
      <rPr>
        <b/>
        <sz val="11"/>
        <color indexed="10"/>
        <rFont val="Arial Cyr"/>
        <family val="2"/>
        <charset val="204"/>
      </rPr>
      <t>мин)</t>
    </r>
  </si>
  <si>
    <r>
      <t xml:space="preserve">Накопительное время СПО (факт) </t>
    </r>
    <r>
      <rPr>
        <b/>
        <sz val="11"/>
        <rFont val="Arial Cyr"/>
        <family val="2"/>
        <charset val="204"/>
      </rPr>
      <t>(час).</t>
    </r>
  </si>
  <si>
    <t>Контрольные отметки по времени СПО</t>
  </si>
  <si>
    <t>Примечания</t>
  </si>
  <si>
    <t>Глубина, м</t>
  </si>
  <si>
    <t>Зен. Угол, град</t>
  </si>
  <si>
    <t>отклонение</t>
  </si>
  <si>
    <t>макс. на 100м</t>
  </si>
  <si>
    <t>Всп.ячейки</t>
  </si>
  <si>
    <t xml:space="preserve">Составил технолог ЦДНГ </t>
  </si>
  <si>
    <t>_______________________</t>
  </si>
  <si>
    <t>КАРТА СПО УЭЦН по ЦДНГ</t>
  </si>
  <si>
    <t>ФОРМА "КАРТА СПУСКА"</t>
  </si>
  <si>
    <t>ПРИЛОЖЕНИЕ 6 К РЕГЛАМЕНТУ БИЗНЕС-ПРОЦЕССА ООО "СЛАВНЕФТЬ-КРАСНОЯРСКНЕФТЕГАЗ" № П2-05.01 РГБП-0010 ЮЛ-428 "ПРОИЗВОДСТВО ТЕКУЩЕГО, КАПИТАЛЬНОГО РЕМОНТА СКВАЖИН" ВЕРСИЯ 2 ИЗМ.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</si>
</sst>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b/>
      <sz val="18"/>
      <name val="Arial Cyr"/>
      <family val="2"/>
      <charset val="204"/>
    </font>
    <font>
      <b/>
      <sz val="14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 Cyr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b/>
      <sz val="9"/>
      <name val="Arial Cyr"/>
      <family val="2"/>
      <charset val="204"/>
    </font>
    <font>
      <b/>
      <i/>
      <sz val="10"/>
      <name val="Arial Cyr"/>
      <charset val="204"/>
    </font>
    <font>
      <b/>
      <sz val="20"/>
      <color indexed="10"/>
      <name val="Arial Cyr"/>
      <family val="2"/>
      <charset val="204"/>
    </font>
    <font>
      <b/>
      <sz val="11"/>
      <color indexed="12"/>
      <name val="Arial Cyr"/>
      <family val="2"/>
      <charset val="204"/>
    </font>
    <font>
      <b/>
      <sz val="11"/>
      <color indexed="10"/>
      <name val="Arial Cyr"/>
      <family val="2"/>
      <charset val="204"/>
    </font>
    <font>
      <b/>
      <sz val="11"/>
      <name val="Arial Cyr"/>
      <family val="2"/>
      <charset val="204"/>
    </font>
    <font>
      <b/>
      <sz val="12"/>
      <color indexed="12"/>
      <name val="Arial Cyr"/>
      <family val="2"/>
      <charset val="204"/>
    </font>
    <font>
      <b/>
      <sz val="16"/>
      <name val="Arial Cyr"/>
      <charset val="204"/>
    </font>
    <font>
      <b/>
      <sz val="10"/>
      <name val="Arial Cyr"/>
      <family val="2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u/>
      <sz val="12"/>
      <name val="Arial Cyr"/>
      <family val="2"/>
      <charset val="204"/>
    </font>
    <font>
      <sz val="11"/>
      <name val="Arial Cyr"/>
      <charset val="204"/>
    </font>
    <font>
      <sz val="10"/>
      <name val="Arial Cyr"/>
      <family val="2"/>
      <charset val="204"/>
    </font>
    <font>
      <b/>
      <sz val="16"/>
      <name val="Arial CYR"/>
      <family val="2"/>
      <charset val="204"/>
    </font>
    <font>
      <b/>
      <sz val="18"/>
      <color rgb="FFFF0000"/>
      <name val="Times New Roman"/>
      <family val="1"/>
      <charset val="204"/>
    </font>
    <font>
      <b/>
      <sz val="16"/>
      <color theme="1"/>
      <name val="Arial"/>
      <family val="2"/>
      <charset val="204"/>
    </font>
    <font>
      <b/>
      <sz val="13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96">
    <xf numFmtId="0" fontId="0" fillId="0" borderId="0" xfId="0"/>
    <xf numFmtId="0" fontId="2" fillId="2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Protection="1"/>
    <xf numFmtId="0" fontId="5" fillId="3" borderId="0" xfId="1" applyFont="1" applyFill="1" applyAlignment="1" applyProtection="1">
      <alignment horizontal="centerContinuous"/>
      <protection locked="0"/>
    </xf>
    <xf numFmtId="0" fontId="5" fillId="3" borderId="0" xfId="1" applyFont="1" applyFill="1" applyAlignment="1" applyProtection="1">
      <alignment horizontal="centerContinuous"/>
    </xf>
    <xf numFmtId="0" fontId="6" fillId="0" borderId="0" xfId="0" applyFont="1" applyBorder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7" fillId="3" borderId="0" xfId="1" applyFont="1" applyFill="1" applyProtection="1">
      <protection locked="0"/>
    </xf>
    <xf numFmtId="0" fontId="7" fillId="3" borderId="0" xfId="1" applyFont="1" applyFill="1" applyProtection="1"/>
    <xf numFmtId="2" fontId="8" fillId="3" borderId="1" xfId="0" applyNumberFormat="1" applyFont="1" applyFill="1" applyBorder="1" applyAlignment="1" applyProtection="1"/>
    <xf numFmtId="0" fontId="3" fillId="2" borderId="2" xfId="0" applyFont="1" applyFill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/>
    </xf>
    <xf numFmtId="0" fontId="8" fillId="3" borderId="1" xfId="0" applyFont="1" applyFill="1" applyBorder="1" applyAlignment="1" applyProtection="1"/>
    <xf numFmtId="0" fontId="1" fillId="0" borderId="0" xfId="0" applyFont="1" applyBorder="1" applyAlignment="1" applyProtection="1"/>
    <xf numFmtId="0" fontId="3" fillId="0" borderId="0" xfId="0" applyFont="1" applyBorder="1" applyAlignment="1" applyProtection="1"/>
    <xf numFmtId="0" fontId="3" fillId="3" borderId="0" xfId="0" applyFont="1" applyFill="1" applyProtection="1">
      <protection locked="0"/>
    </xf>
    <xf numFmtId="0" fontId="3" fillId="3" borderId="0" xfId="0" applyFont="1" applyFill="1" applyProtection="1"/>
    <xf numFmtId="1" fontId="8" fillId="3" borderId="1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left"/>
    </xf>
    <xf numFmtId="1" fontId="8" fillId="3" borderId="0" xfId="0" applyNumberFormat="1" applyFont="1" applyFill="1" applyBorder="1" applyAlignment="1" applyProtection="1"/>
    <xf numFmtId="0" fontId="9" fillId="0" borderId="0" xfId="0" applyFont="1" applyBorder="1" applyAlignment="1" applyProtection="1">
      <alignment horizontal="left"/>
    </xf>
    <xf numFmtId="0" fontId="3" fillId="0" borderId="0" xfId="0" applyFont="1" applyProtection="1">
      <protection locked="0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justify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/>
    </xf>
    <xf numFmtId="0" fontId="3" fillId="0" borderId="11" xfId="0" applyFont="1" applyBorder="1" applyAlignment="1" applyProtection="1">
      <alignment horizontal="center"/>
    </xf>
    <xf numFmtId="0" fontId="3" fillId="0" borderId="12" xfId="0" applyFont="1" applyBorder="1" applyAlignment="1" applyProtection="1">
      <alignment horizontal="center"/>
    </xf>
    <xf numFmtId="0" fontId="13" fillId="0" borderId="0" xfId="0" applyFont="1" applyAlignment="1" applyProtection="1">
      <alignment horizontal="justify"/>
    </xf>
    <xf numFmtId="0" fontId="13" fillId="0" borderId="1" xfId="0" applyFont="1" applyBorder="1" applyAlignment="1" applyProtection="1">
      <alignment horizontal="justify"/>
      <protection locked="0"/>
    </xf>
    <xf numFmtId="0" fontId="13" fillId="0" borderId="1" xfId="0" applyFont="1" applyBorder="1" applyAlignment="1" applyProtection="1">
      <alignment horizontal="justify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164" fontId="14" fillId="4" borderId="14" xfId="0" applyNumberFormat="1" applyFont="1" applyFill="1" applyBorder="1" applyAlignment="1" applyProtection="1">
      <alignment horizontal="center" vertical="center"/>
    </xf>
    <xf numFmtId="1" fontId="14" fillId="0" borderId="14" xfId="1" applyNumberFormat="1" applyFont="1" applyBorder="1" applyAlignment="1" applyProtection="1">
      <alignment horizontal="center" vertical="center"/>
    </xf>
    <xf numFmtId="2" fontId="14" fillId="0" borderId="15" xfId="1" applyNumberFormat="1" applyFont="1" applyBorder="1" applyAlignment="1" applyProtection="1">
      <alignment horizontal="center" vertical="center"/>
    </xf>
    <xf numFmtId="0" fontId="3" fillId="4" borderId="13" xfId="0" applyFont="1" applyFill="1" applyBorder="1" applyAlignment="1" applyProtection="1">
      <alignment horizontal="center" vertical="center"/>
    </xf>
    <xf numFmtId="164" fontId="3" fillId="4" borderId="14" xfId="0" applyNumberFormat="1" applyFont="1" applyFill="1" applyBorder="1" applyAlignment="1" applyProtection="1">
      <alignment horizontal="center" vertical="center"/>
    </xf>
    <xf numFmtId="0" fontId="3" fillId="4" borderId="15" xfId="0" applyFont="1" applyFill="1" applyBorder="1" applyAlignment="1" applyProtection="1">
      <alignment horizontal="center" vertical="center"/>
    </xf>
    <xf numFmtId="0" fontId="15" fillId="4" borderId="15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horizontal="justify" vertical="center"/>
    </xf>
    <xf numFmtId="2" fontId="16" fillId="3" borderId="16" xfId="0" applyNumberFormat="1" applyFont="1" applyFill="1" applyBorder="1" applyAlignment="1" applyProtection="1">
      <alignment vertical="center"/>
    </xf>
    <xf numFmtId="0" fontId="16" fillId="3" borderId="1" xfId="0" applyFont="1" applyFill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14" fillId="0" borderId="17" xfId="0" applyFont="1" applyBorder="1" applyAlignment="1" applyProtection="1">
      <alignment horizontal="center" vertical="center"/>
    </xf>
    <xf numFmtId="0" fontId="14" fillId="0" borderId="1" xfId="0" applyFont="1" applyBorder="1" applyAlignment="1" applyProtection="1">
      <alignment horizontal="center" vertical="center"/>
    </xf>
    <xf numFmtId="0" fontId="3" fillId="4" borderId="17" xfId="0" applyFont="1" applyFill="1" applyBorder="1" applyAlignment="1" applyProtection="1">
      <alignment horizontal="center" vertical="center"/>
    </xf>
    <xf numFmtId="164" fontId="3" fillId="4" borderId="18" xfId="0" applyNumberFormat="1" applyFont="1" applyFill="1" applyBorder="1" applyAlignment="1" applyProtection="1">
      <alignment horizontal="center" vertical="center"/>
    </xf>
    <xf numFmtId="0" fontId="3" fillId="4" borderId="19" xfId="0" applyFont="1" applyFill="1" applyBorder="1" applyAlignment="1" applyProtection="1">
      <alignment horizontal="center" vertical="center"/>
    </xf>
    <xf numFmtId="0" fontId="15" fillId="4" borderId="1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vertical="center"/>
      <protection locked="0"/>
    </xf>
    <xf numFmtId="0" fontId="17" fillId="2" borderId="0" xfId="0" applyFont="1" applyFill="1" applyBorder="1" applyAlignment="1" applyProtection="1">
      <alignment horizontal="center" vertical="center" wrapText="1"/>
      <protection locked="0"/>
    </xf>
    <xf numFmtId="0" fontId="17" fillId="2" borderId="0" xfId="0" applyNumberFormat="1" applyFont="1" applyFill="1" applyBorder="1" applyAlignment="1" applyProtection="1">
      <alignment horizontal="center" vertical="center" wrapText="1"/>
      <protection locked="0"/>
    </xf>
    <xf numFmtId="164" fontId="14" fillId="4" borderId="1" xfId="0" applyNumberFormat="1" applyFont="1" applyFill="1" applyBorder="1" applyAlignment="1" applyProtection="1">
      <alignment horizontal="center" vertical="center"/>
    </xf>
    <xf numFmtId="2" fontId="14" fillId="0" borderId="1" xfId="1" applyNumberFormat="1" applyFont="1" applyBorder="1" applyAlignment="1" applyProtection="1">
      <alignment horizontal="center" vertical="center"/>
    </xf>
    <xf numFmtId="0" fontId="3" fillId="4" borderId="16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1" fontId="3" fillId="0" borderId="0" xfId="1" applyNumberFormat="1" applyFont="1" applyFill="1" applyBorder="1" applyProtection="1"/>
    <xf numFmtId="2" fontId="3" fillId="0" borderId="0" xfId="1" applyNumberFormat="1" applyFont="1" applyBorder="1" applyProtection="1"/>
    <xf numFmtId="0" fontId="18" fillId="0" borderId="0" xfId="0" applyFont="1" applyAlignment="1" applyProtection="1">
      <alignment horizontal="center"/>
    </xf>
    <xf numFmtId="0" fontId="3" fillId="2" borderId="1" xfId="0" applyFont="1" applyFill="1" applyBorder="1" applyAlignment="1" applyProtection="1">
      <protection locked="0"/>
    </xf>
    <xf numFmtId="0" fontId="17" fillId="2" borderId="0" xfId="0" applyFont="1" applyFill="1" applyBorder="1" applyAlignment="1" applyProtection="1">
      <alignment horizontal="center" wrapText="1"/>
      <protection locked="0"/>
    </xf>
    <xf numFmtId="0" fontId="3" fillId="0" borderId="1" xfId="0" applyFont="1" applyBorder="1" applyAlignment="1" applyProtection="1"/>
    <xf numFmtId="2" fontId="16" fillId="3" borderId="16" xfId="0" applyNumberFormat="1" applyFont="1" applyFill="1" applyBorder="1" applyProtection="1"/>
    <xf numFmtId="0" fontId="16" fillId="3" borderId="1" xfId="0" applyFont="1" applyFill="1" applyBorder="1" applyProtection="1"/>
    <xf numFmtId="2" fontId="3" fillId="0" borderId="0" xfId="0" applyNumberFormat="1" applyFont="1" applyBorder="1" applyProtection="1"/>
    <xf numFmtId="0" fontId="0" fillId="0" borderId="0" xfId="0" applyProtection="1"/>
    <xf numFmtId="0" fontId="19" fillId="0" borderId="0" xfId="0" applyFont="1" applyProtection="1"/>
    <xf numFmtId="0" fontId="20" fillId="0" borderId="1" xfId="0" applyFont="1" applyBorder="1" applyAlignment="1" applyProtection="1"/>
    <xf numFmtId="0" fontId="21" fillId="0" borderId="0" xfId="0" applyFont="1" applyAlignment="1" applyProtection="1">
      <alignment horizontal="left"/>
    </xf>
    <xf numFmtId="0" fontId="3" fillId="0" borderId="0" xfId="0" applyFont="1" applyFill="1" applyAlignment="1" applyProtection="1">
      <alignment horizontal="center"/>
      <protection locked="0"/>
    </xf>
    <xf numFmtId="1" fontId="3" fillId="2" borderId="0" xfId="1" applyNumberFormat="1" applyFont="1" applyFill="1" applyBorder="1" applyProtection="1"/>
    <xf numFmtId="2" fontId="3" fillId="2" borderId="0" xfId="1" applyNumberFormat="1" applyFont="1" applyFill="1" applyBorder="1" applyProtection="1"/>
    <xf numFmtId="2" fontId="3" fillId="0" borderId="0" xfId="0" applyNumberFormat="1" applyFont="1" applyProtection="1"/>
    <xf numFmtId="0" fontId="19" fillId="0" borderId="0" xfId="0" applyFont="1" applyAlignment="1" applyProtection="1">
      <alignment horizontal="center"/>
    </xf>
    <xf numFmtId="0" fontId="0" fillId="0" borderId="0" xfId="0" applyBorder="1" applyProtection="1"/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22" fillId="0" borderId="0" xfId="0" applyFont="1" applyProtection="1"/>
    <xf numFmtId="0" fontId="24" fillId="0" borderId="0" xfId="0" applyFont="1" applyAlignment="1">
      <alignment horizontal="left" vertical="top" wrapText="1"/>
    </xf>
    <xf numFmtId="0" fontId="23" fillId="0" borderId="0" xfId="0" applyFont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right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/>
    </xf>
    <xf numFmtId="0" fontId="3" fillId="0" borderId="9" xfId="0" applyFont="1" applyBorder="1" applyAlignment="1" applyProtection="1">
      <alignment horizontal="center"/>
    </xf>
    <xf numFmtId="0" fontId="5" fillId="3" borderId="1" xfId="1" applyFont="1" applyFill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center"/>
    </xf>
  </cellXfs>
  <cellStyles count="2">
    <cellStyle name="Обычный" xfId="0" builtinId="0"/>
    <cellStyle name="Обычный_Карта СПО - шаблон" xfId="1"/>
  </cellStyles>
  <dxfs count="1">
    <dxf>
      <font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8"/>
  <sheetViews>
    <sheetView tabSelected="1" view="pageBreakPreview" zoomScale="60" zoomScaleNormal="70" zoomScalePageLayoutView="85" workbookViewId="0">
      <selection activeCell="A2" sqref="A2:J2"/>
    </sheetView>
  </sheetViews>
  <sheetFormatPr defaultColWidth="9.140625" defaultRowHeight="15" x14ac:dyDescent="0.25"/>
  <cols>
    <col min="1" max="2" width="9.140625" style="74"/>
    <col min="3" max="3" width="13.5703125" style="74" customWidth="1"/>
    <col min="4" max="4" width="15" style="74" customWidth="1"/>
    <col min="5" max="5" width="14.28515625" style="74" customWidth="1"/>
    <col min="6" max="6" width="19.5703125" style="74" customWidth="1"/>
    <col min="7" max="10" width="32.5703125" style="74" customWidth="1"/>
    <col min="11" max="11" width="9.140625" style="74"/>
    <col min="12" max="12" width="13.140625" style="85" customWidth="1"/>
    <col min="13" max="13" width="9.140625" style="85"/>
    <col min="14" max="16384" width="9.140625" style="74"/>
  </cols>
  <sheetData>
    <row r="1" spans="1:18" ht="22.5" x14ac:dyDescent="0.3">
      <c r="A1" s="86"/>
    </row>
    <row r="2" spans="1:18" ht="46.5" customHeight="1" x14ac:dyDescent="0.25">
      <c r="A2" s="87" t="s">
        <v>26</v>
      </c>
      <c r="B2" s="87"/>
      <c r="C2" s="87"/>
      <c r="D2" s="87"/>
      <c r="E2" s="87"/>
      <c r="F2" s="87"/>
      <c r="G2" s="87"/>
      <c r="H2" s="87"/>
      <c r="I2" s="87"/>
      <c r="J2" s="87"/>
    </row>
    <row r="3" spans="1:18" ht="31.5" customHeight="1" x14ac:dyDescent="0.25">
      <c r="A3" s="88" t="s">
        <v>25</v>
      </c>
      <c r="B3" s="88"/>
      <c r="C3" s="88"/>
      <c r="D3" s="88"/>
      <c r="E3" s="88"/>
      <c r="F3" s="88"/>
      <c r="G3" s="88"/>
      <c r="H3" s="88"/>
      <c r="I3" s="88"/>
      <c r="J3" s="88"/>
    </row>
    <row r="4" spans="1:18" s="2" customFormat="1" ht="23.25" x14ac:dyDescent="0.25">
      <c r="A4" s="95" t="s">
        <v>24</v>
      </c>
      <c r="B4" s="95"/>
      <c r="C4" s="95"/>
      <c r="D4" s="95"/>
      <c r="E4" s="95"/>
      <c r="F4" s="95"/>
      <c r="G4" s="95"/>
      <c r="H4" s="1"/>
      <c r="L4" s="3" t="s">
        <v>0</v>
      </c>
      <c r="M4" s="3"/>
      <c r="N4" s="4"/>
      <c r="O4" s="4"/>
      <c r="Q4" s="5"/>
      <c r="R4" s="5"/>
    </row>
    <row r="5" spans="1:18" s="2" customFormat="1" ht="23.25" x14ac:dyDescent="0.35">
      <c r="A5" s="6"/>
      <c r="B5" s="6"/>
      <c r="C5" s="7"/>
      <c r="D5" s="7"/>
      <c r="E5" s="7"/>
      <c r="F5" s="7"/>
      <c r="G5" s="7"/>
      <c r="H5" s="7"/>
      <c r="I5" s="7"/>
      <c r="L5" s="8" t="s">
        <v>1</v>
      </c>
      <c r="M5" s="8"/>
      <c r="N5" s="9"/>
      <c r="O5" s="10">
        <f>MAX(P13:P403)</f>
        <v>12.15</v>
      </c>
      <c r="Q5" s="5"/>
      <c r="R5" s="5"/>
    </row>
    <row r="6" spans="1:18" s="2" customFormat="1" ht="23.25" x14ac:dyDescent="0.35">
      <c r="A6" s="89" t="s">
        <v>2</v>
      </c>
      <c r="B6" s="89"/>
      <c r="C6" s="11"/>
      <c r="D6" s="12" t="s">
        <v>3</v>
      </c>
      <c r="E6" s="11"/>
      <c r="F6" s="13"/>
      <c r="G6" s="12" t="s">
        <v>4</v>
      </c>
      <c r="H6" s="11"/>
      <c r="I6" s="13"/>
      <c r="J6" s="13"/>
      <c r="L6" s="8" t="s">
        <v>5</v>
      </c>
      <c r="M6" s="8"/>
      <c r="N6" s="9"/>
      <c r="O6" s="14" t="str">
        <f>IF(O5&lt;30,"",VLOOKUP(O5,P13:Q403,2,FALSE))</f>
        <v/>
      </c>
      <c r="Q6" s="5"/>
      <c r="R6" s="5"/>
    </row>
    <row r="7" spans="1:18" s="2" customFormat="1" ht="27" customHeight="1" x14ac:dyDescent="0.35">
      <c r="A7" s="15" t="s">
        <v>6</v>
      </c>
      <c r="B7" s="15"/>
      <c r="C7" s="16"/>
      <c r="D7" s="16"/>
      <c r="E7" s="16"/>
      <c r="F7" s="13"/>
      <c r="G7" s="13"/>
      <c r="H7" s="13"/>
      <c r="I7" s="13"/>
      <c r="J7" s="13"/>
      <c r="L7" s="8" t="s">
        <v>7</v>
      </c>
      <c r="M7" s="17"/>
      <c r="N7" s="18"/>
      <c r="O7" s="19">
        <f>IF(O6="",0,IF(H6="","",(H6-O6)/8.5))</f>
        <v>0</v>
      </c>
      <c r="Q7" s="5"/>
      <c r="R7" s="5"/>
    </row>
    <row r="8" spans="1:18" s="2" customFormat="1" ht="15.75" x14ac:dyDescent="0.25">
      <c r="A8" s="20"/>
      <c r="B8" s="20"/>
      <c r="C8" s="20"/>
      <c r="D8" s="20"/>
      <c r="E8" s="20"/>
      <c r="F8" s="13"/>
      <c r="G8" s="13"/>
      <c r="H8" s="13"/>
      <c r="I8" s="13"/>
      <c r="J8" s="13"/>
      <c r="L8" s="8"/>
      <c r="M8" s="17"/>
      <c r="N8" s="18"/>
      <c r="O8" s="21"/>
      <c r="Q8" s="5"/>
      <c r="R8" s="5"/>
    </row>
    <row r="9" spans="1:18" s="2" customFormat="1" ht="26.25" x14ac:dyDescent="0.4">
      <c r="A9" s="22" t="str">
        <f>IF($O$5&lt;30,"","ВНИМАНИЕ! Необходима установка протекторов и протектолайзеров!")</f>
        <v/>
      </c>
      <c r="D9" s="20"/>
      <c r="E9" s="20"/>
      <c r="F9" s="13"/>
      <c r="G9" s="13"/>
      <c r="H9" s="13"/>
      <c r="I9" s="13"/>
      <c r="J9" s="13"/>
      <c r="L9" s="23"/>
      <c r="M9" s="23"/>
      <c r="Q9" s="5"/>
      <c r="R9" s="5"/>
    </row>
    <row r="10" spans="1:18" s="2" customFormat="1" ht="16.5" thickBot="1" x14ac:dyDescent="0.3">
      <c r="A10" s="20"/>
      <c r="B10" s="13"/>
      <c r="C10" s="13"/>
      <c r="D10" s="13"/>
      <c r="E10" s="13"/>
      <c r="F10" s="13"/>
      <c r="G10" s="13"/>
      <c r="H10" s="13"/>
      <c r="I10" s="13"/>
      <c r="J10" s="13"/>
      <c r="L10" s="23"/>
      <c r="M10" s="23"/>
      <c r="Q10" s="5"/>
      <c r="R10" s="5"/>
    </row>
    <row r="11" spans="1:18" s="27" customFormat="1" ht="65.25" customHeight="1" thickBot="1" x14ac:dyDescent="0.3">
      <c r="A11" s="90" t="s">
        <v>8</v>
      </c>
      <c r="B11" s="91"/>
      <c r="C11" s="24" t="s">
        <v>9</v>
      </c>
      <c r="D11" s="24" t="s">
        <v>10</v>
      </c>
      <c r="E11" s="24" t="s">
        <v>11</v>
      </c>
      <c r="F11" s="25" t="s">
        <v>12</v>
      </c>
      <c r="G11" s="26" t="s">
        <v>13</v>
      </c>
      <c r="H11" s="25" t="s">
        <v>14</v>
      </c>
      <c r="I11" s="25" t="s">
        <v>15</v>
      </c>
      <c r="J11" s="25" t="s">
        <v>16</v>
      </c>
      <c r="L11" s="28" t="s">
        <v>17</v>
      </c>
      <c r="M11" s="28" t="s">
        <v>18</v>
      </c>
      <c r="N11" s="29" t="s">
        <v>19</v>
      </c>
      <c r="O11" s="29" t="s">
        <v>20</v>
      </c>
      <c r="Q11" s="5"/>
      <c r="R11" s="5"/>
    </row>
    <row r="12" spans="1:18" s="33" customFormat="1" ht="16.5" thickBot="1" x14ac:dyDescent="0.3">
      <c r="A12" s="92">
        <v>1</v>
      </c>
      <c r="B12" s="93"/>
      <c r="C12" s="30">
        <v>2</v>
      </c>
      <c r="D12" s="30">
        <v>3</v>
      </c>
      <c r="E12" s="30">
        <v>4</v>
      </c>
      <c r="F12" s="31">
        <v>5</v>
      </c>
      <c r="G12" s="32">
        <v>6</v>
      </c>
      <c r="H12" s="30">
        <v>7</v>
      </c>
      <c r="I12" s="31">
        <v>8</v>
      </c>
      <c r="J12" s="31"/>
      <c r="L12" s="34"/>
      <c r="M12" s="34"/>
      <c r="N12" s="35"/>
      <c r="O12" s="35"/>
      <c r="P12" s="94" t="s">
        <v>21</v>
      </c>
      <c r="Q12" s="94"/>
      <c r="R12" s="5"/>
    </row>
    <row r="13" spans="1:18" s="45" customFormat="1" ht="36.75" customHeight="1" x14ac:dyDescent="0.25">
      <c r="A13" s="36">
        <v>0</v>
      </c>
      <c r="B13" s="37">
        <f>A13+100</f>
        <v>100</v>
      </c>
      <c r="C13" s="38">
        <f>$O$17</f>
        <v>0.85000000000000009</v>
      </c>
      <c r="D13" s="37">
        <f>IF(C13="","",IF(C13&lt;1,0.25,0.15))</f>
        <v>0.25</v>
      </c>
      <c r="E13" s="39">
        <f>IF(B13&lt;2500,((B13-A13)/8.5*IF(D13=0.25,2.7,3.3)*0.85+(B13-A13)/8.5*0.5)*1.12,((B13-A13)/8.5*IF(D13=0.25,2.7,3.3)*0.85*1.2+(B13-A13)/8.5*0.5)*1.12)</f>
        <v>36.828235294117661</v>
      </c>
      <c r="F13" s="40">
        <f>E13/60</f>
        <v>0.61380392156862773</v>
      </c>
      <c r="G13" s="41"/>
      <c r="H13" s="42"/>
      <c r="I13" s="43"/>
      <c r="J13" s="44" t="str">
        <f t="shared" ref="J13:J42" si="0">IF($O$6&gt;=B13,"","Установка протектора")</f>
        <v/>
      </c>
      <c r="L13" s="46">
        <v>0</v>
      </c>
      <c r="M13" s="47">
        <v>0</v>
      </c>
      <c r="N13" s="46">
        <f t="shared" ref="N13:N76" si="1">ABS(M14-M13)</f>
        <v>0.3</v>
      </c>
      <c r="O13" s="46"/>
      <c r="P13" s="48">
        <f t="shared" ref="P13:P76" si="2">M13</f>
        <v>0</v>
      </c>
      <c r="Q13" s="49">
        <f t="shared" ref="Q13:Q76" si="3">L13</f>
        <v>0</v>
      </c>
      <c r="R13" s="50"/>
    </row>
    <row r="14" spans="1:18" s="45" customFormat="1" ht="36.75" customHeight="1" x14ac:dyDescent="0.25">
      <c r="A14" s="51">
        <f>B13</f>
        <v>100</v>
      </c>
      <c r="B14" s="52">
        <f t="shared" ref="B14:B42" si="4">A14+99</f>
        <v>199</v>
      </c>
      <c r="C14" s="38">
        <f>$O$22</f>
        <v>0.85000000000000009</v>
      </c>
      <c r="D14" s="37">
        <f t="shared" ref="D14:D42" si="5">IF(C14="","",IF(C14&lt;1,0.25,0.15))</f>
        <v>0.25</v>
      </c>
      <c r="E14" s="39">
        <f t="shared" ref="E14:E42" si="6">IF(B14&lt;2500,((B14-A14)/8.5*IF(D14=0.25,2.7,3.3)*0.85+(B14-A14)/8.5*0.5)*1.12,((B14-A14)/8.5*IF(D14=0.25,2.7,3.3)*0.85*1.2+(B14-A14)/8.5*0.5)*1.12)</f>
        <v>36.459952941176475</v>
      </c>
      <c r="F14" s="40">
        <f t="shared" ref="F14:F41" si="7">E14/60+F13</f>
        <v>1.221469803921569</v>
      </c>
      <c r="G14" s="53"/>
      <c r="H14" s="54"/>
      <c r="I14" s="55"/>
      <c r="J14" s="56" t="str">
        <f t="shared" si="0"/>
        <v/>
      </c>
      <c r="L14" s="57">
        <v>20</v>
      </c>
      <c r="M14" s="58">
        <v>0.3</v>
      </c>
      <c r="N14" s="46">
        <f t="shared" si="1"/>
        <v>0.84999999999999987</v>
      </c>
      <c r="O14" s="46"/>
      <c r="P14" s="48">
        <f t="shared" si="2"/>
        <v>0.3</v>
      </c>
      <c r="Q14" s="49">
        <f t="shared" si="3"/>
        <v>20</v>
      </c>
      <c r="R14" s="50"/>
    </row>
    <row r="15" spans="1:18" s="45" customFormat="1" ht="36.75" customHeight="1" x14ac:dyDescent="0.25">
      <c r="A15" s="51">
        <f t="shared" ref="A15:A42" si="8">B14+1</f>
        <v>200</v>
      </c>
      <c r="B15" s="52">
        <f t="shared" si="4"/>
        <v>299</v>
      </c>
      <c r="C15" s="38">
        <f>$O$27</f>
        <v>0.54999999999999982</v>
      </c>
      <c r="D15" s="37">
        <f t="shared" si="5"/>
        <v>0.25</v>
      </c>
      <c r="E15" s="39">
        <f t="shared" si="6"/>
        <v>36.459952941176475</v>
      </c>
      <c r="F15" s="40">
        <f t="shared" si="7"/>
        <v>1.8291356862745103</v>
      </c>
      <c r="G15" s="53"/>
      <c r="H15" s="54"/>
      <c r="I15" s="55"/>
      <c r="J15" s="56" t="str">
        <f t="shared" si="0"/>
        <v/>
      </c>
      <c r="L15" s="57">
        <v>40</v>
      </c>
      <c r="M15" s="59">
        <v>1.1499999999999999</v>
      </c>
      <c r="N15" s="46">
        <f t="shared" si="1"/>
        <v>0.85000000000000009</v>
      </c>
      <c r="O15" s="46"/>
      <c r="P15" s="48">
        <f t="shared" si="2"/>
        <v>1.1499999999999999</v>
      </c>
      <c r="Q15" s="49">
        <f t="shared" si="3"/>
        <v>40</v>
      </c>
      <c r="R15" s="50"/>
    </row>
    <row r="16" spans="1:18" s="45" customFormat="1" ht="36.75" customHeight="1" x14ac:dyDescent="0.25">
      <c r="A16" s="51">
        <f t="shared" si="8"/>
        <v>300</v>
      </c>
      <c r="B16" s="52">
        <f t="shared" si="4"/>
        <v>399</v>
      </c>
      <c r="C16" s="38">
        <f>$O$32</f>
        <v>0.70000000000000018</v>
      </c>
      <c r="D16" s="37">
        <f t="shared" si="5"/>
        <v>0.25</v>
      </c>
      <c r="E16" s="39">
        <f t="shared" si="6"/>
        <v>36.459952941176475</v>
      </c>
      <c r="F16" s="40">
        <f t="shared" si="7"/>
        <v>2.4368015686274518</v>
      </c>
      <c r="G16" s="41"/>
      <c r="H16" s="54"/>
      <c r="I16" s="55"/>
      <c r="J16" s="56" t="str">
        <f t="shared" si="0"/>
        <v/>
      </c>
      <c r="L16" s="57">
        <v>60</v>
      </c>
      <c r="M16" s="59">
        <v>2</v>
      </c>
      <c r="N16" s="46">
        <f t="shared" si="1"/>
        <v>0.14999999999999991</v>
      </c>
      <c r="O16" s="46"/>
      <c r="P16" s="48">
        <f t="shared" si="2"/>
        <v>2</v>
      </c>
      <c r="Q16" s="49">
        <f t="shared" si="3"/>
        <v>60</v>
      </c>
      <c r="R16" s="50"/>
    </row>
    <row r="17" spans="1:18" s="45" customFormat="1" ht="36.75" customHeight="1" x14ac:dyDescent="0.25">
      <c r="A17" s="51">
        <f t="shared" si="8"/>
        <v>400</v>
      </c>
      <c r="B17" s="52">
        <f t="shared" si="4"/>
        <v>499</v>
      </c>
      <c r="C17" s="38">
        <f>$O$37</f>
        <v>0.84999999999999964</v>
      </c>
      <c r="D17" s="37">
        <f t="shared" si="5"/>
        <v>0.25</v>
      </c>
      <c r="E17" s="39">
        <f t="shared" si="6"/>
        <v>36.459952941176475</v>
      </c>
      <c r="F17" s="40">
        <f t="shared" si="7"/>
        <v>3.0444674509803931</v>
      </c>
      <c r="G17" s="53"/>
      <c r="H17" s="54"/>
      <c r="I17" s="55"/>
      <c r="J17" s="56" t="str">
        <f t="shared" si="0"/>
        <v/>
      </c>
      <c r="L17" s="57">
        <v>80</v>
      </c>
      <c r="M17" s="59">
        <v>2.15</v>
      </c>
      <c r="N17" s="46">
        <f t="shared" si="1"/>
        <v>0</v>
      </c>
      <c r="O17" s="46">
        <f>MAX(N13:N17)</f>
        <v>0.85000000000000009</v>
      </c>
      <c r="P17" s="48">
        <f t="shared" si="2"/>
        <v>2.15</v>
      </c>
      <c r="Q17" s="49">
        <f t="shared" si="3"/>
        <v>80</v>
      </c>
      <c r="R17" s="50"/>
    </row>
    <row r="18" spans="1:18" s="45" customFormat="1" ht="36.75" customHeight="1" x14ac:dyDescent="0.25">
      <c r="A18" s="51">
        <f t="shared" si="8"/>
        <v>500</v>
      </c>
      <c r="B18" s="52">
        <f t="shared" si="4"/>
        <v>599</v>
      </c>
      <c r="C18" s="60">
        <f>$O$42</f>
        <v>0.69999999999999929</v>
      </c>
      <c r="D18" s="37">
        <f t="shared" si="5"/>
        <v>0.25</v>
      </c>
      <c r="E18" s="39">
        <f t="shared" si="6"/>
        <v>36.459952941176475</v>
      </c>
      <c r="F18" s="40">
        <f t="shared" si="7"/>
        <v>3.6521333333333343</v>
      </c>
      <c r="G18" s="53"/>
      <c r="H18" s="54"/>
      <c r="I18" s="55"/>
      <c r="J18" s="56" t="str">
        <f t="shared" si="0"/>
        <v/>
      </c>
      <c r="L18" s="57">
        <v>100</v>
      </c>
      <c r="M18" s="59">
        <v>2.15</v>
      </c>
      <c r="N18" s="46">
        <f t="shared" si="1"/>
        <v>0.14999999999999991</v>
      </c>
      <c r="O18" s="46"/>
      <c r="P18" s="48">
        <f t="shared" si="2"/>
        <v>2.15</v>
      </c>
      <c r="Q18" s="49">
        <f t="shared" si="3"/>
        <v>100</v>
      </c>
      <c r="R18" s="50"/>
    </row>
    <row r="19" spans="1:18" s="45" customFormat="1" ht="36.75" customHeight="1" x14ac:dyDescent="0.25">
      <c r="A19" s="51">
        <f t="shared" si="8"/>
        <v>600</v>
      </c>
      <c r="B19" s="52">
        <f t="shared" si="4"/>
        <v>699</v>
      </c>
      <c r="C19" s="60">
        <f>$O$47</f>
        <v>0.15000000000000036</v>
      </c>
      <c r="D19" s="37">
        <f t="shared" si="5"/>
        <v>0.25</v>
      </c>
      <c r="E19" s="39">
        <f t="shared" si="6"/>
        <v>36.459952941176475</v>
      </c>
      <c r="F19" s="40">
        <f t="shared" si="7"/>
        <v>4.2597992156862752</v>
      </c>
      <c r="G19" s="41"/>
      <c r="H19" s="54"/>
      <c r="I19" s="55"/>
      <c r="J19" s="56" t="str">
        <f t="shared" si="0"/>
        <v/>
      </c>
      <c r="L19" s="57">
        <v>120</v>
      </c>
      <c r="M19" s="59">
        <v>2.2999999999999998</v>
      </c>
      <c r="N19" s="46">
        <f t="shared" si="1"/>
        <v>0.85000000000000009</v>
      </c>
      <c r="O19" s="46"/>
      <c r="P19" s="48">
        <f t="shared" si="2"/>
        <v>2.2999999999999998</v>
      </c>
      <c r="Q19" s="49">
        <f t="shared" si="3"/>
        <v>120</v>
      </c>
      <c r="R19" s="50"/>
    </row>
    <row r="20" spans="1:18" s="45" customFormat="1" ht="36.75" customHeight="1" x14ac:dyDescent="0.25">
      <c r="A20" s="51">
        <f t="shared" si="8"/>
        <v>700</v>
      </c>
      <c r="B20" s="52">
        <f t="shared" si="4"/>
        <v>799</v>
      </c>
      <c r="C20" s="60">
        <f>$O$52</f>
        <v>0.15000000000000036</v>
      </c>
      <c r="D20" s="37">
        <f t="shared" si="5"/>
        <v>0.25</v>
      </c>
      <c r="E20" s="39">
        <f t="shared" si="6"/>
        <v>36.459952941176475</v>
      </c>
      <c r="F20" s="40">
        <f t="shared" si="7"/>
        <v>4.8674650980392169</v>
      </c>
      <c r="G20" s="53"/>
      <c r="H20" s="54"/>
      <c r="I20" s="55"/>
      <c r="J20" s="56" t="str">
        <f t="shared" si="0"/>
        <v/>
      </c>
      <c r="L20" s="57">
        <v>140</v>
      </c>
      <c r="M20" s="59">
        <v>3.15</v>
      </c>
      <c r="N20" s="46">
        <f t="shared" si="1"/>
        <v>0.30000000000000027</v>
      </c>
      <c r="O20" s="46"/>
      <c r="P20" s="48">
        <f t="shared" si="2"/>
        <v>3.15</v>
      </c>
      <c r="Q20" s="49">
        <f t="shared" si="3"/>
        <v>140</v>
      </c>
      <c r="R20" s="50"/>
    </row>
    <row r="21" spans="1:18" s="45" customFormat="1" ht="36.75" customHeight="1" x14ac:dyDescent="0.25">
      <c r="A21" s="51">
        <f t="shared" si="8"/>
        <v>800</v>
      </c>
      <c r="B21" s="52">
        <f t="shared" si="4"/>
        <v>899</v>
      </c>
      <c r="C21" s="60">
        <f>$O$57</f>
        <v>0.55000000000000071</v>
      </c>
      <c r="D21" s="37">
        <f t="shared" si="5"/>
        <v>0.25</v>
      </c>
      <c r="E21" s="39">
        <f t="shared" si="6"/>
        <v>36.459952941176475</v>
      </c>
      <c r="F21" s="40">
        <f t="shared" si="7"/>
        <v>5.4751309803921586</v>
      </c>
      <c r="G21" s="53"/>
      <c r="H21" s="54"/>
      <c r="I21" s="55"/>
      <c r="J21" s="56" t="str">
        <f t="shared" si="0"/>
        <v/>
      </c>
      <c r="L21" s="57">
        <v>160</v>
      </c>
      <c r="M21" s="59">
        <v>3.45</v>
      </c>
      <c r="N21" s="46">
        <f t="shared" si="1"/>
        <v>0.15000000000000036</v>
      </c>
      <c r="O21" s="46"/>
      <c r="P21" s="48">
        <f t="shared" si="2"/>
        <v>3.45</v>
      </c>
      <c r="Q21" s="49">
        <f t="shared" si="3"/>
        <v>160</v>
      </c>
      <c r="R21" s="50"/>
    </row>
    <row r="22" spans="1:18" s="45" customFormat="1" ht="36.75" customHeight="1" x14ac:dyDescent="0.25">
      <c r="A22" s="51">
        <f t="shared" si="8"/>
        <v>900</v>
      </c>
      <c r="B22" s="52">
        <f t="shared" si="4"/>
        <v>999</v>
      </c>
      <c r="C22" s="60">
        <f>$O$62</f>
        <v>0.84999999999999964</v>
      </c>
      <c r="D22" s="37">
        <f t="shared" si="5"/>
        <v>0.25</v>
      </c>
      <c r="E22" s="39">
        <f t="shared" si="6"/>
        <v>36.459952941176475</v>
      </c>
      <c r="F22" s="40">
        <f t="shared" si="7"/>
        <v>6.0827968627451003</v>
      </c>
      <c r="G22" s="41"/>
      <c r="H22" s="54"/>
      <c r="I22" s="55"/>
      <c r="J22" s="56" t="str">
        <f t="shared" si="0"/>
        <v/>
      </c>
      <c r="L22" s="57">
        <v>180</v>
      </c>
      <c r="M22" s="59">
        <v>3.3</v>
      </c>
      <c r="N22" s="46">
        <f t="shared" si="1"/>
        <v>0.15000000000000036</v>
      </c>
      <c r="O22" s="46">
        <f>MAX(N18:N22)</f>
        <v>0.85000000000000009</v>
      </c>
      <c r="P22" s="48">
        <f t="shared" si="2"/>
        <v>3.3</v>
      </c>
      <c r="Q22" s="49">
        <f t="shared" si="3"/>
        <v>180</v>
      </c>
      <c r="R22" s="50"/>
    </row>
    <row r="23" spans="1:18" s="45" customFormat="1" ht="36.75" customHeight="1" x14ac:dyDescent="0.25">
      <c r="A23" s="51">
        <f t="shared" si="8"/>
        <v>1000</v>
      </c>
      <c r="B23" s="52">
        <f t="shared" si="4"/>
        <v>1099</v>
      </c>
      <c r="C23" s="60">
        <f>$O$67</f>
        <v>1.8499999999999996</v>
      </c>
      <c r="D23" s="37">
        <f t="shared" si="5"/>
        <v>0.15</v>
      </c>
      <c r="E23" s="39">
        <f t="shared" si="6"/>
        <v>43.112752941176467</v>
      </c>
      <c r="F23" s="40">
        <f t="shared" si="7"/>
        <v>6.8013427450980419</v>
      </c>
      <c r="G23" s="53"/>
      <c r="H23" s="54"/>
      <c r="I23" s="55"/>
      <c r="J23" s="56" t="str">
        <f t="shared" si="0"/>
        <v/>
      </c>
      <c r="L23" s="57">
        <v>200</v>
      </c>
      <c r="M23" s="59">
        <v>3.45</v>
      </c>
      <c r="N23" s="46">
        <f t="shared" si="1"/>
        <v>0.54999999999999982</v>
      </c>
      <c r="O23" s="46"/>
      <c r="P23" s="48">
        <f t="shared" si="2"/>
        <v>3.45</v>
      </c>
      <c r="Q23" s="49">
        <f t="shared" si="3"/>
        <v>200</v>
      </c>
      <c r="R23" s="50"/>
    </row>
    <row r="24" spans="1:18" s="45" customFormat="1" ht="36.75" customHeight="1" x14ac:dyDescent="0.25">
      <c r="A24" s="51">
        <f t="shared" si="8"/>
        <v>1100</v>
      </c>
      <c r="B24" s="52">
        <f t="shared" si="4"/>
        <v>1199</v>
      </c>
      <c r="C24" s="60">
        <f>$O$72</f>
        <v>0.55000000000000071</v>
      </c>
      <c r="D24" s="37">
        <f t="shared" si="5"/>
        <v>0.25</v>
      </c>
      <c r="E24" s="39">
        <f t="shared" si="6"/>
        <v>36.459952941176475</v>
      </c>
      <c r="F24" s="40">
        <f t="shared" si="7"/>
        <v>7.4090086274509837</v>
      </c>
      <c r="G24" s="53"/>
      <c r="H24" s="54"/>
      <c r="I24" s="55"/>
      <c r="J24" s="56" t="str">
        <f t="shared" si="0"/>
        <v/>
      </c>
      <c r="L24" s="57">
        <v>220</v>
      </c>
      <c r="M24" s="59">
        <v>4</v>
      </c>
      <c r="N24" s="46">
        <f t="shared" si="1"/>
        <v>0</v>
      </c>
      <c r="O24" s="46"/>
      <c r="P24" s="48">
        <f t="shared" si="2"/>
        <v>4</v>
      </c>
      <c r="Q24" s="49">
        <f t="shared" si="3"/>
        <v>220</v>
      </c>
      <c r="R24" s="50"/>
    </row>
    <row r="25" spans="1:18" s="45" customFormat="1" ht="36.75" customHeight="1" x14ac:dyDescent="0.25">
      <c r="A25" s="51">
        <f t="shared" si="8"/>
        <v>1200</v>
      </c>
      <c r="B25" s="52">
        <f t="shared" si="4"/>
        <v>1299</v>
      </c>
      <c r="C25" s="60">
        <f>$O$77</f>
        <v>0.15000000000000036</v>
      </c>
      <c r="D25" s="37">
        <f t="shared" si="5"/>
        <v>0.25</v>
      </c>
      <c r="E25" s="39">
        <f t="shared" si="6"/>
        <v>36.459952941176475</v>
      </c>
      <c r="F25" s="40">
        <f t="shared" si="7"/>
        <v>8.0166745098039254</v>
      </c>
      <c r="G25" s="41"/>
      <c r="H25" s="54"/>
      <c r="I25" s="55"/>
      <c r="J25" s="56" t="str">
        <f t="shared" si="0"/>
        <v/>
      </c>
      <c r="L25" s="57">
        <v>240</v>
      </c>
      <c r="M25" s="59">
        <v>4</v>
      </c>
      <c r="N25" s="46">
        <f t="shared" si="1"/>
        <v>0</v>
      </c>
      <c r="O25" s="46"/>
      <c r="P25" s="48">
        <f t="shared" si="2"/>
        <v>4</v>
      </c>
      <c r="Q25" s="49">
        <f t="shared" si="3"/>
        <v>240</v>
      </c>
      <c r="R25" s="50"/>
    </row>
    <row r="26" spans="1:18" s="45" customFormat="1" ht="36.75" customHeight="1" x14ac:dyDescent="0.25">
      <c r="A26" s="51">
        <f t="shared" si="8"/>
        <v>1300</v>
      </c>
      <c r="B26" s="52">
        <f t="shared" si="4"/>
        <v>1399</v>
      </c>
      <c r="C26" s="60">
        <f>$O$82</f>
        <v>0.55000000000000071</v>
      </c>
      <c r="D26" s="37">
        <f t="shared" si="5"/>
        <v>0.25</v>
      </c>
      <c r="E26" s="39">
        <f t="shared" si="6"/>
        <v>36.459952941176475</v>
      </c>
      <c r="F26" s="40">
        <f t="shared" si="7"/>
        <v>8.6243403921568671</v>
      </c>
      <c r="G26" s="53"/>
      <c r="H26" s="54"/>
      <c r="I26" s="55"/>
      <c r="J26" s="56" t="str">
        <f t="shared" si="0"/>
        <v/>
      </c>
      <c r="L26" s="57">
        <v>260</v>
      </c>
      <c r="M26" s="59">
        <v>4</v>
      </c>
      <c r="N26" s="46">
        <f t="shared" si="1"/>
        <v>0</v>
      </c>
      <c r="O26" s="46"/>
      <c r="P26" s="48">
        <f t="shared" si="2"/>
        <v>4</v>
      </c>
      <c r="Q26" s="49">
        <f t="shared" si="3"/>
        <v>260</v>
      </c>
      <c r="R26" s="50"/>
    </row>
    <row r="27" spans="1:18" s="45" customFormat="1" ht="36.75" customHeight="1" x14ac:dyDescent="0.25">
      <c r="A27" s="51">
        <f t="shared" si="8"/>
        <v>1400</v>
      </c>
      <c r="B27" s="52">
        <f t="shared" si="4"/>
        <v>1499</v>
      </c>
      <c r="C27" s="60">
        <f>$O$87</f>
        <v>0.69999999999999929</v>
      </c>
      <c r="D27" s="37">
        <f t="shared" si="5"/>
        <v>0.25</v>
      </c>
      <c r="E27" s="39">
        <f t="shared" si="6"/>
        <v>36.459952941176475</v>
      </c>
      <c r="F27" s="40">
        <f t="shared" si="7"/>
        <v>9.2320062745098088</v>
      </c>
      <c r="G27" s="53"/>
      <c r="H27" s="54"/>
      <c r="I27" s="55"/>
      <c r="J27" s="56" t="str">
        <f t="shared" si="0"/>
        <v/>
      </c>
      <c r="L27" s="57">
        <v>280</v>
      </c>
      <c r="M27" s="59">
        <v>4</v>
      </c>
      <c r="N27" s="46">
        <f t="shared" si="1"/>
        <v>0.29999999999999982</v>
      </c>
      <c r="O27" s="46">
        <f>MAX(N23:N27)</f>
        <v>0.54999999999999982</v>
      </c>
      <c r="P27" s="48">
        <f t="shared" si="2"/>
        <v>4</v>
      </c>
      <c r="Q27" s="49">
        <f t="shared" si="3"/>
        <v>280</v>
      </c>
      <c r="R27" s="50"/>
    </row>
    <row r="28" spans="1:18" s="45" customFormat="1" ht="36.75" customHeight="1" x14ac:dyDescent="0.25">
      <c r="A28" s="51">
        <f t="shared" si="8"/>
        <v>1500</v>
      </c>
      <c r="B28" s="52">
        <f t="shared" si="4"/>
        <v>1599</v>
      </c>
      <c r="C28" s="60">
        <f>$O$92</f>
        <v>0.55000000000000071</v>
      </c>
      <c r="D28" s="37">
        <f t="shared" si="5"/>
        <v>0.25</v>
      </c>
      <c r="E28" s="39">
        <f t="shared" si="6"/>
        <v>36.459952941176475</v>
      </c>
      <c r="F28" s="40">
        <f t="shared" si="7"/>
        <v>9.8396721568627505</v>
      </c>
      <c r="G28" s="41"/>
      <c r="H28" s="54"/>
      <c r="I28" s="55"/>
      <c r="J28" s="56" t="str">
        <f t="shared" si="0"/>
        <v/>
      </c>
      <c r="L28" s="57">
        <v>300</v>
      </c>
      <c r="M28" s="59">
        <v>4.3</v>
      </c>
      <c r="N28" s="46">
        <f t="shared" si="1"/>
        <v>0.15000000000000036</v>
      </c>
      <c r="O28" s="46"/>
      <c r="P28" s="48">
        <f t="shared" si="2"/>
        <v>4.3</v>
      </c>
      <c r="Q28" s="49">
        <f t="shared" si="3"/>
        <v>300</v>
      </c>
      <c r="R28" s="50"/>
    </row>
    <row r="29" spans="1:18" s="45" customFormat="1" ht="36.75" customHeight="1" x14ac:dyDescent="0.25">
      <c r="A29" s="51">
        <f t="shared" si="8"/>
        <v>1600</v>
      </c>
      <c r="B29" s="52">
        <f t="shared" si="4"/>
        <v>1699</v>
      </c>
      <c r="C29" s="60">
        <f>$O$97</f>
        <v>0.15000000000000036</v>
      </c>
      <c r="D29" s="37">
        <f t="shared" si="5"/>
        <v>0.25</v>
      </c>
      <c r="E29" s="39">
        <f t="shared" si="6"/>
        <v>36.459952941176475</v>
      </c>
      <c r="F29" s="40">
        <f t="shared" si="7"/>
        <v>10.447338039215692</v>
      </c>
      <c r="G29" s="53"/>
      <c r="H29" s="54"/>
      <c r="I29" s="55"/>
      <c r="J29" s="56" t="str">
        <f t="shared" si="0"/>
        <v/>
      </c>
      <c r="L29" s="57">
        <v>320</v>
      </c>
      <c r="M29" s="59">
        <v>4.45</v>
      </c>
      <c r="N29" s="46">
        <f t="shared" si="1"/>
        <v>0.70000000000000018</v>
      </c>
      <c r="O29" s="46"/>
      <c r="P29" s="48">
        <f t="shared" si="2"/>
        <v>4.45</v>
      </c>
      <c r="Q29" s="49">
        <f t="shared" si="3"/>
        <v>320</v>
      </c>
      <c r="R29" s="50"/>
    </row>
    <row r="30" spans="1:18" s="45" customFormat="1" ht="36.75" customHeight="1" x14ac:dyDescent="0.25">
      <c r="A30" s="51">
        <f t="shared" si="8"/>
        <v>1700</v>
      </c>
      <c r="B30" s="52">
        <f t="shared" si="4"/>
        <v>1799</v>
      </c>
      <c r="C30" s="60">
        <f>$O$102</f>
        <v>0.69999999999999929</v>
      </c>
      <c r="D30" s="37">
        <f t="shared" si="5"/>
        <v>0.25</v>
      </c>
      <c r="E30" s="39">
        <f t="shared" si="6"/>
        <v>36.459952941176475</v>
      </c>
      <c r="F30" s="40">
        <f t="shared" si="7"/>
        <v>11.055003921568634</v>
      </c>
      <c r="G30" s="53"/>
      <c r="H30" s="54"/>
      <c r="I30" s="55"/>
      <c r="J30" s="56" t="str">
        <f t="shared" si="0"/>
        <v/>
      </c>
      <c r="L30" s="57">
        <v>340</v>
      </c>
      <c r="M30" s="58">
        <v>5.15</v>
      </c>
      <c r="N30" s="46">
        <f t="shared" si="1"/>
        <v>0.14999999999999947</v>
      </c>
      <c r="O30" s="46"/>
      <c r="P30" s="48">
        <f t="shared" si="2"/>
        <v>5.15</v>
      </c>
      <c r="Q30" s="49">
        <f t="shared" si="3"/>
        <v>340</v>
      </c>
      <c r="R30" s="50"/>
    </row>
    <row r="31" spans="1:18" s="45" customFormat="1" ht="36.75" customHeight="1" x14ac:dyDescent="0.25">
      <c r="A31" s="51">
        <f t="shared" si="8"/>
        <v>1800</v>
      </c>
      <c r="B31" s="52">
        <f t="shared" si="4"/>
        <v>1899</v>
      </c>
      <c r="C31" s="60">
        <f>$O$107</f>
        <v>0.70000000000000018</v>
      </c>
      <c r="D31" s="37">
        <f t="shared" si="5"/>
        <v>0.25</v>
      </c>
      <c r="E31" s="39">
        <f t="shared" si="6"/>
        <v>36.459952941176475</v>
      </c>
      <c r="F31" s="40">
        <f t="shared" si="7"/>
        <v>11.662669803921576</v>
      </c>
      <c r="G31" s="41"/>
      <c r="H31" s="54"/>
      <c r="I31" s="55"/>
      <c r="J31" s="56" t="str">
        <f t="shared" si="0"/>
        <v/>
      </c>
      <c r="L31" s="57">
        <v>360</v>
      </c>
      <c r="M31" s="58">
        <v>5.3</v>
      </c>
      <c r="N31" s="46">
        <f t="shared" si="1"/>
        <v>0.70000000000000018</v>
      </c>
      <c r="O31" s="46"/>
      <c r="P31" s="48">
        <f t="shared" si="2"/>
        <v>5.3</v>
      </c>
      <c r="Q31" s="49">
        <f t="shared" si="3"/>
        <v>360</v>
      </c>
      <c r="R31" s="50"/>
    </row>
    <row r="32" spans="1:18" s="45" customFormat="1" ht="36.75" customHeight="1" x14ac:dyDescent="0.25">
      <c r="A32" s="51">
        <f t="shared" si="8"/>
        <v>1900</v>
      </c>
      <c r="B32" s="52">
        <f t="shared" si="4"/>
        <v>1999</v>
      </c>
      <c r="C32" s="60">
        <f>$O$112</f>
        <v>0.70000000000000018</v>
      </c>
      <c r="D32" s="37">
        <f t="shared" si="5"/>
        <v>0.25</v>
      </c>
      <c r="E32" s="39">
        <f t="shared" si="6"/>
        <v>36.459952941176475</v>
      </c>
      <c r="F32" s="40">
        <f t="shared" si="7"/>
        <v>12.270335686274517</v>
      </c>
      <c r="G32" s="53"/>
      <c r="H32" s="54"/>
      <c r="I32" s="55"/>
      <c r="J32" s="56" t="str">
        <f t="shared" si="0"/>
        <v/>
      </c>
      <c r="L32" s="57">
        <v>380</v>
      </c>
      <c r="M32" s="58">
        <v>6</v>
      </c>
      <c r="N32" s="46">
        <f t="shared" si="1"/>
        <v>0.29999999999999982</v>
      </c>
      <c r="O32" s="46">
        <f>MAX(N28:N32)</f>
        <v>0.70000000000000018</v>
      </c>
      <c r="P32" s="48">
        <f t="shared" si="2"/>
        <v>6</v>
      </c>
      <c r="Q32" s="49">
        <f t="shared" si="3"/>
        <v>380</v>
      </c>
      <c r="R32" s="50"/>
    </row>
    <row r="33" spans="1:18" s="45" customFormat="1" ht="36.75" customHeight="1" x14ac:dyDescent="0.25">
      <c r="A33" s="51">
        <f t="shared" si="8"/>
        <v>2000</v>
      </c>
      <c r="B33" s="52">
        <f t="shared" si="4"/>
        <v>2099</v>
      </c>
      <c r="C33" s="60">
        <f>$O$117</f>
        <v>0.70000000000000018</v>
      </c>
      <c r="D33" s="37">
        <f t="shared" si="5"/>
        <v>0.25</v>
      </c>
      <c r="E33" s="39">
        <f t="shared" si="6"/>
        <v>36.459952941176475</v>
      </c>
      <c r="F33" s="40">
        <f t="shared" si="7"/>
        <v>12.878001568627459</v>
      </c>
      <c r="G33" s="53"/>
      <c r="H33" s="54"/>
      <c r="I33" s="55"/>
      <c r="J33" s="56" t="str">
        <f t="shared" si="0"/>
        <v/>
      </c>
      <c r="L33" s="57">
        <v>400</v>
      </c>
      <c r="M33" s="58">
        <v>6.3</v>
      </c>
      <c r="N33" s="46">
        <f t="shared" si="1"/>
        <v>0.15000000000000036</v>
      </c>
      <c r="O33" s="46"/>
      <c r="P33" s="48">
        <f t="shared" si="2"/>
        <v>6.3</v>
      </c>
      <c r="Q33" s="49">
        <f t="shared" si="3"/>
        <v>400</v>
      </c>
      <c r="R33" s="50"/>
    </row>
    <row r="34" spans="1:18" s="45" customFormat="1" ht="36.75" customHeight="1" x14ac:dyDescent="0.25">
      <c r="A34" s="51">
        <f t="shared" si="8"/>
        <v>2100</v>
      </c>
      <c r="B34" s="52">
        <f t="shared" si="4"/>
        <v>2199</v>
      </c>
      <c r="C34" s="60">
        <f>$O$122</f>
        <v>0.54999999999999982</v>
      </c>
      <c r="D34" s="37">
        <f t="shared" si="5"/>
        <v>0.25</v>
      </c>
      <c r="E34" s="39">
        <f t="shared" si="6"/>
        <v>36.459952941176475</v>
      </c>
      <c r="F34" s="40">
        <f t="shared" si="7"/>
        <v>13.485667450980401</v>
      </c>
      <c r="G34" s="41"/>
      <c r="H34" s="54"/>
      <c r="I34" s="55"/>
      <c r="J34" s="56" t="str">
        <f t="shared" si="0"/>
        <v/>
      </c>
      <c r="L34" s="57">
        <v>420</v>
      </c>
      <c r="M34" s="58">
        <v>6.45</v>
      </c>
      <c r="N34" s="46">
        <f t="shared" si="1"/>
        <v>0</v>
      </c>
      <c r="O34" s="46"/>
      <c r="P34" s="48">
        <f t="shared" si="2"/>
        <v>6.45</v>
      </c>
      <c r="Q34" s="49">
        <f t="shared" si="3"/>
        <v>420</v>
      </c>
      <c r="R34" s="50"/>
    </row>
    <row r="35" spans="1:18" s="45" customFormat="1" ht="36.75" customHeight="1" x14ac:dyDescent="0.25">
      <c r="A35" s="51">
        <f t="shared" si="8"/>
        <v>2200</v>
      </c>
      <c r="B35" s="52">
        <f t="shared" si="4"/>
        <v>2299</v>
      </c>
      <c r="C35" s="60">
        <f>$O$127</f>
        <v>0.54999999999999982</v>
      </c>
      <c r="D35" s="37">
        <f t="shared" si="5"/>
        <v>0.25</v>
      </c>
      <c r="E35" s="39">
        <f t="shared" si="6"/>
        <v>36.459952941176475</v>
      </c>
      <c r="F35" s="40">
        <f t="shared" si="7"/>
        <v>14.093333333333343</v>
      </c>
      <c r="G35" s="53"/>
      <c r="H35" s="54"/>
      <c r="I35" s="55"/>
      <c r="J35" s="56" t="str">
        <f t="shared" si="0"/>
        <v/>
      </c>
      <c r="L35" s="57">
        <v>440</v>
      </c>
      <c r="M35" s="58">
        <v>6.45</v>
      </c>
      <c r="N35" s="46">
        <f t="shared" si="1"/>
        <v>0.54999999999999982</v>
      </c>
      <c r="O35" s="46"/>
      <c r="P35" s="48">
        <f t="shared" si="2"/>
        <v>6.45</v>
      </c>
      <c r="Q35" s="49">
        <f t="shared" si="3"/>
        <v>440</v>
      </c>
      <c r="R35" s="50"/>
    </row>
    <row r="36" spans="1:18" s="45" customFormat="1" ht="36.75" customHeight="1" x14ac:dyDescent="0.25">
      <c r="A36" s="51">
        <f t="shared" si="8"/>
        <v>2300</v>
      </c>
      <c r="B36" s="52">
        <f t="shared" si="4"/>
        <v>2399</v>
      </c>
      <c r="C36" s="60">
        <f>$O$132</f>
        <v>0.54999999999999982</v>
      </c>
      <c r="D36" s="37">
        <f t="shared" si="5"/>
        <v>0.25</v>
      </c>
      <c r="E36" s="39">
        <f t="shared" si="6"/>
        <v>36.459952941176475</v>
      </c>
      <c r="F36" s="40">
        <f t="shared" si="7"/>
        <v>14.700999215686284</v>
      </c>
      <c r="G36" s="53"/>
      <c r="H36" s="54"/>
      <c r="I36" s="55"/>
      <c r="J36" s="56" t="str">
        <f t="shared" si="0"/>
        <v/>
      </c>
      <c r="L36" s="57">
        <v>460</v>
      </c>
      <c r="M36" s="58">
        <v>7</v>
      </c>
      <c r="N36" s="46">
        <f t="shared" si="1"/>
        <v>0.15000000000000036</v>
      </c>
      <c r="O36" s="46"/>
      <c r="P36" s="48">
        <f t="shared" si="2"/>
        <v>7</v>
      </c>
      <c r="Q36" s="49">
        <f t="shared" si="3"/>
        <v>460</v>
      </c>
      <c r="R36" s="50"/>
    </row>
    <row r="37" spans="1:18" s="45" customFormat="1" ht="36.75" customHeight="1" x14ac:dyDescent="0.25">
      <c r="A37" s="51">
        <f t="shared" si="8"/>
        <v>2400</v>
      </c>
      <c r="B37" s="52">
        <f t="shared" si="4"/>
        <v>2499</v>
      </c>
      <c r="C37" s="60">
        <f>$O$137</f>
        <v>0.54999999999999982</v>
      </c>
      <c r="D37" s="37">
        <f t="shared" si="5"/>
        <v>0.25</v>
      </c>
      <c r="E37" s="39">
        <f t="shared" si="6"/>
        <v>36.459952941176475</v>
      </c>
      <c r="F37" s="40">
        <f t="shared" si="7"/>
        <v>15.308665098039226</v>
      </c>
      <c r="G37" s="41"/>
      <c r="H37" s="54"/>
      <c r="I37" s="55"/>
      <c r="J37" s="56" t="str">
        <f t="shared" si="0"/>
        <v/>
      </c>
      <c r="L37" s="57">
        <v>480</v>
      </c>
      <c r="M37" s="58">
        <v>7.15</v>
      </c>
      <c r="N37" s="46">
        <f t="shared" si="1"/>
        <v>0.84999999999999964</v>
      </c>
      <c r="O37" s="46">
        <f>MAX(N33:N37)</f>
        <v>0.84999999999999964</v>
      </c>
      <c r="P37" s="48">
        <f t="shared" si="2"/>
        <v>7.15</v>
      </c>
      <c r="Q37" s="49">
        <f t="shared" si="3"/>
        <v>480</v>
      </c>
      <c r="R37" s="50"/>
    </row>
    <row r="38" spans="1:18" s="45" customFormat="1" ht="36.75" customHeight="1" x14ac:dyDescent="0.25">
      <c r="A38" s="51">
        <f t="shared" si="8"/>
        <v>2500</v>
      </c>
      <c r="B38" s="52">
        <f t="shared" si="4"/>
        <v>2599</v>
      </c>
      <c r="C38" s="60">
        <f>$O$142</f>
        <v>0.54999999999999982</v>
      </c>
      <c r="D38" s="37">
        <f t="shared" si="5"/>
        <v>0.25</v>
      </c>
      <c r="E38" s="39">
        <f t="shared" si="6"/>
        <v>42.447472941176471</v>
      </c>
      <c r="F38" s="40">
        <f t="shared" si="7"/>
        <v>16.016122980392169</v>
      </c>
      <c r="G38" s="53"/>
      <c r="H38" s="54"/>
      <c r="I38" s="55"/>
      <c r="J38" s="56" t="str">
        <f t="shared" si="0"/>
        <v/>
      </c>
      <c r="L38" s="57">
        <v>500</v>
      </c>
      <c r="M38" s="58">
        <v>8</v>
      </c>
      <c r="N38" s="46">
        <f t="shared" si="1"/>
        <v>0.44999999999999929</v>
      </c>
      <c r="O38" s="46"/>
      <c r="P38" s="48">
        <f t="shared" si="2"/>
        <v>8</v>
      </c>
      <c r="Q38" s="49">
        <f t="shared" si="3"/>
        <v>500</v>
      </c>
      <c r="R38" s="50"/>
    </row>
    <row r="39" spans="1:18" s="45" customFormat="1" ht="36.75" customHeight="1" x14ac:dyDescent="0.25">
      <c r="A39" s="51">
        <f t="shared" si="8"/>
        <v>2600</v>
      </c>
      <c r="B39" s="52">
        <f t="shared" si="4"/>
        <v>2699</v>
      </c>
      <c r="C39" s="60">
        <f>$O$147</f>
        <v>1.3</v>
      </c>
      <c r="D39" s="37">
        <f t="shared" si="5"/>
        <v>0.15</v>
      </c>
      <c r="E39" s="39">
        <f t="shared" si="6"/>
        <v>50.430832941176462</v>
      </c>
      <c r="F39" s="40">
        <f t="shared" si="7"/>
        <v>16.856636862745109</v>
      </c>
      <c r="G39" s="53"/>
      <c r="H39" s="54"/>
      <c r="I39" s="55"/>
      <c r="J39" s="56" t="str">
        <f t="shared" si="0"/>
        <v/>
      </c>
      <c r="L39" s="57">
        <v>520</v>
      </c>
      <c r="M39" s="58">
        <v>8.4499999999999993</v>
      </c>
      <c r="N39" s="46">
        <f t="shared" si="1"/>
        <v>0.55000000000000071</v>
      </c>
      <c r="O39" s="46"/>
      <c r="P39" s="48">
        <f t="shared" si="2"/>
        <v>8.4499999999999993</v>
      </c>
      <c r="Q39" s="49">
        <f t="shared" si="3"/>
        <v>520</v>
      </c>
      <c r="R39" s="50"/>
    </row>
    <row r="40" spans="1:18" s="45" customFormat="1" ht="36.75" customHeight="1" x14ac:dyDescent="0.25">
      <c r="A40" s="51">
        <f t="shared" si="8"/>
        <v>2700</v>
      </c>
      <c r="B40" s="52">
        <f t="shared" si="4"/>
        <v>2799</v>
      </c>
      <c r="C40" s="60">
        <f>$O$148</f>
        <v>0</v>
      </c>
      <c r="D40" s="37">
        <f t="shared" si="5"/>
        <v>0.25</v>
      </c>
      <c r="E40" s="39">
        <f t="shared" si="6"/>
        <v>42.447472941176471</v>
      </c>
      <c r="F40" s="40">
        <f t="shared" si="7"/>
        <v>17.56409474509805</v>
      </c>
      <c r="G40" s="53"/>
      <c r="H40" s="54"/>
      <c r="I40" s="55"/>
      <c r="J40" s="56" t="str">
        <f t="shared" si="0"/>
        <v/>
      </c>
      <c r="L40" s="57">
        <v>540</v>
      </c>
      <c r="M40" s="58">
        <v>9</v>
      </c>
      <c r="N40" s="46">
        <f t="shared" si="1"/>
        <v>0.30000000000000071</v>
      </c>
      <c r="O40" s="46"/>
      <c r="P40" s="48">
        <f t="shared" si="2"/>
        <v>9</v>
      </c>
      <c r="Q40" s="49">
        <f t="shared" si="3"/>
        <v>540</v>
      </c>
      <c r="R40" s="50"/>
    </row>
    <row r="41" spans="1:18" s="45" customFormat="1" ht="36.75" customHeight="1" x14ac:dyDescent="0.25">
      <c r="A41" s="51">
        <f t="shared" si="8"/>
        <v>2800</v>
      </c>
      <c r="B41" s="52">
        <f t="shared" si="4"/>
        <v>2899</v>
      </c>
      <c r="C41" s="60">
        <f>$O$149</f>
        <v>0</v>
      </c>
      <c r="D41" s="37">
        <f t="shared" si="5"/>
        <v>0.25</v>
      </c>
      <c r="E41" s="39">
        <f t="shared" si="6"/>
        <v>42.447472941176471</v>
      </c>
      <c r="F41" s="61">
        <f t="shared" si="7"/>
        <v>18.271552627450991</v>
      </c>
      <c r="G41" s="62"/>
      <c r="H41" s="54"/>
      <c r="I41" s="55"/>
      <c r="J41" s="56" t="str">
        <f t="shared" si="0"/>
        <v/>
      </c>
      <c r="L41" s="57">
        <v>560</v>
      </c>
      <c r="M41" s="58">
        <v>9.3000000000000007</v>
      </c>
      <c r="N41" s="46">
        <f t="shared" si="1"/>
        <v>0.69999999999999929</v>
      </c>
      <c r="O41" s="46"/>
      <c r="P41" s="48">
        <f t="shared" si="2"/>
        <v>9.3000000000000007</v>
      </c>
      <c r="Q41" s="49">
        <f t="shared" si="3"/>
        <v>560</v>
      </c>
      <c r="R41" s="50"/>
    </row>
    <row r="42" spans="1:18" s="45" customFormat="1" ht="36.75" customHeight="1" x14ac:dyDescent="0.25">
      <c r="A42" s="51">
        <f t="shared" si="8"/>
        <v>2900</v>
      </c>
      <c r="B42" s="52">
        <f t="shared" si="4"/>
        <v>2999</v>
      </c>
      <c r="C42" s="60">
        <f>$O$150</f>
        <v>0</v>
      </c>
      <c r="D42" s="37">
        <f t="shared" si="5"/>
        <v>0.25</v>
      </c>
      <c r="E42" s="39">
        <f t="shared" si="6"/>
        <v>42.447472941176471</v>
      </c>
      <c r="F42" s="61">
        <f>E42/60+F41</f>
        <v>18.979010509803931</v>
      </c>
      <c r="G42" s="62"/>
      <c r="H42" s="54"/>
      <c r="I42" s="55"/>
      <c r="J42" s="56" t="str">
        <f t="shared" si="0"/>
        <v/>
      </c>
      <c r="L42" s="57">
        <v>580</v>
      </c>
      <c r="M42" s="58">
        <v>10</v>
      </c>
      <c r="N42" s="46">
        <f t="shared" si="1"/>
        <v>0.15000000000000036</v>
      </c>
      <c r="O42" s="46">
        <f>MAX(N38:N42)</f>
        <v>0.69999999999999929</v>
      </c>
      <c r="P42" s="48">
        <f t="shared" si="2"/>
        <v>10</v>
      </c>
      <c r="Q42" s="49">
        <f t="shared" si="3"/>
        <v>580</v>
      </c>
      <c r="R42" s="50"/>
    </row>
    <row r="43" spans="1:18" s="2" customFormat="1" ht="15.75" x14ac:dyDescent="0.25">
      <c r="A43" s="63"/>
      <c r="B43" s="64"/>
      <c r="C43" s="64"/>
      <c r="D43" s="64"/>
      <c r="E43" s="65"/>
      <c r="F43" s="66"/>
      <c r="G43" s="64"/>
      <c r="H43" s="67"/>
      <c r="I43" s="64"/>
      <c r="J43" s="64"/>
      <c r="L43" s="68">
        <v>600</v>
      </c>
      <c r="M43" s="69">
        <v>10.15</v>
      </c>
      <c r="N43" s="70">
        <f t="shared" si="1"/>
        <v>0</v>
      </c>
      <c r="O43" s="70"/>
      <c r="P43" s="71">
        <f t="shared" si="2"/>
        <v>10.15</v>
      </c>
      <c r="Q43" s="72">
        <f t="shared" si="3"/>
        <v>600</v>
      </c>
      <c r="R43" s="5"/>
    </row>
    <row r="44" spans="1:18" ht="15.75" x14ac:dyDescent="0.25">
      <c r="A44" s="2"/>
      <c r="B44" s="2"/>
      <c r="C44" s="2"/>
      <c r="D44" s="2"/>
      <c r="E44" s="73"/>
      <c r="F44" s="73"/>
      <c r="G44" s="2"/>
      <c r="H44" s="2"/>
      <c r="I44" s="2"/>
      <c r="J44" s="2"/>
      <c r="L44" s="68">
        <v>620</v>
      </c>
      <c r="M44" s="69">
        <v>10.15</v>
      </c>
      <c r="N44" s="70">
        <f t="shared" si="1"/>
        <v>0.15000000000000036</v>
      </c>
      <c r="O44" s="70"/>
      <c r="P44" s="71">
        <f t="shared" si="2"/>
        <v>10.15</v>
      </c>
      <c r="Q44" s="72">
        <f t="shared" si="3"/>
        <v>620</v>
      </c>
      <c r="R44" s="5"/>
    </row>
    <row r="45" spans="1:18" ht="15.75" x14ac:dyDescent="0.25">
      <c r="G45" s="75"/>
      <c r="I45" s="2"/>
      <c r="J45" s="2"/>
      <c r="L45" s="68">
        <v>640</v>
      </c>
      <c r="M45" s="69">
        <v>10.3</v>
      </c>
      <c r="N45" s="70">
        <f t="shared" si="1"/>
        <v>0</v>
      </c>
      <c r="O45" s="76"/>
      <c r="P45" s="71">
        <f t="shared" si="2"/>
        <v>10.3</v>
      </c>
      <c r="Q45" s="72">
        <f t="shared" si="3"/>
        <v>640</v>
      </c>
      <c r="R45" s="5"/>
    </row>
    <row r="46" spans="1:18" ht="20.25" x14ac:dyDescent="0.3">
      <c r="A46" s="77" t="s">
        <v>22</v>
      </c>
      <c r="B46" s="64"/>
      <c r="C46" s="64"/>
      <c r="D46" s="78"/>
      <c r="E46" s="79" t="s">
        <v>23</v>
      </c>
      <c r="F46" s="80"/>
      <c r="G46" s="75"/>
      <c r="L46" s="68">
        <v>660</v>
      </c>
      <c r="M46" s="69">
        <v>10.3</v>
      </c>
      <c r="N46" s="70">
        <f t="shared" si="1"/>
        <v>0</v>
      </c>
      <c r="O46" s="76"/>
      <c r="P46" s="71">
        <f t="shared" si="2"/>
        <v>10.3</v>
      </c>
      <c r="Q46" s="72">
        <f t="shared" si="3"/>
        <v>660</v>
      </c>
      <c r="R46" s="5"/>
    </row>
    <row r="47" spans="1:18" ht="15.75" x14ac:dyDescent="0.25">
      <c r="L47" s="68">
        <v>680</v>
      </c>
      <c r="M47" s="69">
        <v>10.3</v>
      </c>
      <c r="N47" s="70">
        <f t="shared" si="1"/>
        <v>0.15000000000000036</v>
      </c>
      <c r="O47" s="70">
        <f>MAX(N43:N47)</f>
        <v>0.15000000000000036</v>
      </c>
      <c r="P47" s="71">
        <f t="shared" si="2"/>
        <v>10.3</v>
      </c>
      <c r="Q47" s="72">
        <f t="shared" si="3"/>
        <v>680</v>
      </c>
      <c r="R47" s="5"/>
    </row>
    <row r="48" spans="1:18" ht="20.25" x14ac:dyDescent="0.3">
      <c r="A48" s="77"/>
      <c r="L48" s="68">
        <v>700</v>
      </c>
      <c r="M48" s="69">
        <v>10.15</v>
      </c>
      <c r="N48" s="70">
        <f t="shared" si="1"/>
        <v>0.15000000000000036</v>
      </c>
      <c r="O48" s="76"/>
      <c r="P48" s="71">
        <f t="shared" si="2"/>
        <v>10.15</v>
      </c>
      <c r="Q48" s="72">
        <f t="shared" si="3"/>
        <v>700</v>
      </c>
      <c r="R48" s="5"/>
    </row>
    <row r="49" spans="1:18" ht="15.75" x14ac:dyDescent="0.25">
      <c r="L49" s="68">
        <v>720</v>
      </c>
      <c r="M49" s="69">
        <v>10.3</v>
      </c>
      <c r="N49" s="70">
        <f t="shared" si="1"/>
        <v>0.15000000000000036</v>
      </c>
      <c r="O49" s="76"/>
      <c r="P49" s="71">
        <f t="shared" si="2"/>
        <v>10.3</v>
      </c>
      <c r="Q49" s="72">
        <f t="shared" si="3"/>
        <v>720</v>
      </c>
      <c r="R49" s="5"/>
    </row>
    <row r="50" spans="1:18" ht="15.75" x14ac:dyDescent="0.25">
      <c r="G50" s="64"/>
      <c r="H50" s="67"/>
      <c r="L50" s="68">
        <v>740</v>
      </c>
      <c r="M50" s="69">
        <v>10.15</v>
      </c>
      <c r="N50" s="70">
        <f t="shared" si="1"/>
        <v>0.15000000000000036</v>
      </c>
      <c r="O50" s="76"/>
      <c r="P50" s="71">
        <f t="shared" si="2"/>
        <v>10.15</v>
      </c>
      <c r="Q50" s="72">
        <f t="shared" si="3"/>
        <v>740</v>
      </c>
      <c r="R50" s="5"/>
    </row>
    <row r="51" spans="1:18" ht="15.75" x14ac:dyDescent="0.25">
      <c r="A51" s="2"/>
      <c r="B51" s="2"/>
      <c r="C51" s="2"/>
      <c r="D51" s="2"/>
      <c r="E51" s="81"/>
      <c r="F51" s="81"/>
      <c r="G51" s="2"/>
      <c r="H51" s="2"/>
      <c r="L51" s="68">
        <v>760</v>
      </c>
      <c r="M51" s="69">
        <v>10.3</v>
      </c>
      <c r="N51" s="70">
        <f t="shared" si="1"/>
        <v>0.14999999999999858</v>
      </c>
      <c r="O51" s="76"/>
      <c r="P51" s="71">
        <f t="shared" si="2"/>
        <v>10.3</v>
      </c>
      <c r="Q51" s="72">
        <f t="shared" si="3"/>
        <v>760</v>
      </c>
      <c r="R51" s="5"/>
    </row>
    <row r="52" spans="1:18" ht="15.75" x14ac:dyDescent="0.25">
      <c r="A52" s="75"/>
      <c r="B52" s="75"/>
      <c r="C52" s="75"/>
      <c r="D52" s="75"/>
      <c r="E52" s="75"/>
      <c r="F52" s="75"/>
      <c r="G52" s="75"/>
      <c r="L52" s="68">
        <v>780</v>
      </c>
      <c r="M52" s="69">
        <v>10.45</v>
      </c>
      <c r="N52" s="70">
        <f t="shared" si="1"/>
        <v>0.14999999999999858</v>
      </c>
      <c r="O52" s="70">
        <f>MAX(N48:N52)</f>
        <v>0.15000000000000036</v>
      </c>
      <c r="P52" s="71">
        <f t="shared" si="2"/>
        <v>10.45</v>
      </c>
      <c r="Q52" s="72">
        <f t="shared" si="3"/>
        <v>780</v>
      </c>
      <c r="R52" s="5"/>
    </row>
    <row r="53" spans="1:18" ht="15.75" x14ac:dyDescent="0.25">
      <c r="A53" s="75"/>
      <c r="B53" s="75"/>
      <c r="C53" s="75"/>
      <c r="D53" s="75"/>
      <c r="E53" s="75"/>
      <c r="F53" s="82"/>
      <c r="G53" s="75"/>
      <c r="L53" s="68">
        <v>800</v>
      </c>
      <c r="M53" s="69">
        <v>10.3</v>
      </c>
      <c r="N53" s="70">
        <f t="shared" si="1"/>
        <v>0</v>
      </c>
      <c r="O53" s="76"/>
      <c r="P53" s="71">
        <f t="shared" si="2"/>
        <v>10.3</v>
      </c>
      <c r="Q53" s="72">
        <f t="shared" si="3"/>
        <v>800</v>
      </c>
      <c r="R53" s="5"/>
    </row>
    <row r="54" spans="1:18" ht="15.75" x14ac:dyDescent="0.25">
      <c r="L54" s="68">
        <v>820</v>
      </c>
      <c r="M54" s="69">
        <v>10.3</v>
      </c>
      <c r="N54" s="70">
        <f t="shared" si="1"/>
        <v>0.15000000000000036</v>
      </c>
      <c r="O54" s="76"/>
      <c r="P54" s="71">
        <f t="shared" si="2"/>
        <v>10.3</v>
      </c>
      <c r="Q54" s="72">
        <f t="shared" si="3"/>
        <v>820</v>
      </c>
      <c r="R54" s="5"/>
    </row>
    <row r="55" spans="1:18" ht="15.75" x14ac:dyDescent="0.25">
      <c r="A55" s="75"/>
      <c r="L55" s="68">
        <v>840</v>
      </c>
      <c r="M55" s="69">
        <v>10.15</v>
      </c>
      <c r="N55" s="70">
        <f t="shared" si="1"/>
        <v>0.15000000000000036</v>
      </c>
      <c r="O55" s="76"/>
      <c r="P55" s="71">
        <f t="shared" si="2"/>
        <v>10.15</v>
      </c>
      <c r="Q55" s="72">
        <f t="shared" si="3"/>
        <v>840</v>
      </c>
      <c r="R55" s="5"/>
    </row>
    <row r="56" spans="1:18" ht="15.75" x14ac:dyDescent="0.25">
      <c r="L56" s="68">
        <v>860</v>
      </c>
      <c r="M56" s="69">
        <v>10</v>
      </c>
      <c r="N56" s="70">
        <f t="shared" si="1"/>
        <v>0</v>
      </c>
      <c r="O56" s="76"/>
      <c r="P56" s="71">
        <f t="shared" si="2"/>
        <v>10</v>
      </c>
      <c r="Q56" s="72">
        <f t="shared" si="3"/>
        <v>860</v>
      </c>
      <c r="R56" s="5"/>
    </row>
    <row r="57" spans="1:18" ht="15.75" x14ac:dyDescent="0.25">
      <c r="L57" s="68">
        <v>880</v>
      </c>
      <c r="M57" s="69">
        <v>10</v>
      </c>
      <c r="N57" s="70">
        <f t="shared" si="1"/>
        <v>0.55000000000000071</v>
      </c>
      <c r="O57" s="70">
        <f>MAX(N53:N57)</f>
        <v>0.55000000000000071</v>
      </c>
      <c r="P57" s="71">
        <f t="shared" si="2"/>
        <v>10</v>
      </c>
      <c r="Q57" s="72">
        <f t="shared" si="3"/>
        <v>880</v>
      </c>
      <c r="R57" s="5"/>
    </row>
    <row r="58" spans="1:18" ht="15.75" x14ac:dyDescent="0.25">
      <c r="L58" s="68">
        <v>900</v>
      </c>
      <c r="M58" s="69">
        <v>9.4499999999999993</v>
      </c>
      <c r="N58" s="70">
        <f t="shared" si="1"/>
        <v>0</v>
      </c>
      <c r="O58" s="76"/>
      <c r="P58" s="71">
        <f t="shared" si="2"/>
        <v>9.4499999999999993</v>
      </c>
      <c r="Q58" s="72">
        <f t="shared" si="3"/>
        <v>900</v>
      </c>
      <c r="R58" s="5"/>
    </row>
    <row r="59" spans="1:18" ht="15.75" x14ac:dyDescent="0.25">
      <c r="L59" s="68">
        <v>920</v>
      </c>
      <c r="M59" s="69">
        <v>9.4499999999999993</v>
      </c>
      <c r="N59" s="70">
        <f t="shared" si="1"/>
        <v>0.14999999999999858</v>
      </c>
      <c r="O59" s="76"/>
      <c r="P59" s="71">
        <f t="shared" si="2"/>
        <v>9.4499999999999993</v>
      </c>
      <c r="Q59" s="72">
        <f t="shared" si="3"/>
        <v>920</v>
      </c>
      <c r="R59" s="5"/>
    </row>
    <row r="60" spans="1:18" ht="15.75" x14ac:dyDescent="0.25">
      <c r="L60" s="68">
        <v>940</v>
      </c>
      <c r="M60" s="69">
        <v>9.3000000000000007</v>
      </c>
      <c r="N60" s="70">
        <f t="shared" si="1"/>
        <v>0.14999999999999858</v>
      </c>
      <c r="O60" s="76"/>
      <c r="P60" s="71">
        <f t="shared" si="2"/>
        <v>9.3000000000000007</v>
      </c>
      <c r="Q60" s="72">
        <f t="shared" si="3"/>
        <v>940</v>
      </c>
      <c r="R60" s="5"/>
    </row>
    <row r="61" spans="1:18" ht="15.75" x14ac:dyDescent="0.25">
      <c r="L61" s="68">
        <v>960</v>
      </c>
      <c r="M61" s="69">
        <v>9.4499999999999993</v>
      </c>
      <c r="N61" s="70">
        <f t="shared" si="1"/>
        <v>0.29999999999999893</v>
      </c>
      <c r="O61" s="76"/>
      <c r="P61" s="71">
        <f t="shared" si="2"/>
        <v>9.4499999999999993</v>
      </c>
      <c r="Q61" s="72">
        <f t="shared" si="3"/>
        <v>960</v>
      </c>
      <c r="R61" s="5"/>
    </row>
    <row r="62" spans="1:18" ht="15.75" x14ac:dyDescent="0.25">
      <c r="L62" s="68">
        <v>980</v>
      </c>
      <c r="M62" s="69">
        <v>9.15</v>
      </c>
      <c r="N62" s="70">
        <f t="shared" si="1"/>
        <v>0.84999999999999964</v>
      </c>
      <c r="O62" s="70">
        <f>MAX(N58:N62)</f>
        <v>0.84999999999999964</v>
      </c>
      <c r="P62" s="71">
        <f t="shared" si="2"/>
        <v>9.15</v>
      </c>
      <c r="Q62" s="72">
        <f t="shared" si="3"/>
        <v>980</v>
      </c>
      <c r="R62" s="5"/>
    </row>
    <row r="63" spans="1:18" ht="15.75" x14ac:dyDescent="0.25">
      <c r="L63" s="68">
        <v>1000</v>
      </c>
      <c r="M63" s="69">
        <v>8.3000000000000007</v>
      </c>
      <c r="N63" s="70">
        <f t="shared" si="1"/>
        <v>0.15000000000000036</v>
      </c>
      <c r="O63" s="76"/>
      <c r="P63" s="71">
        <f t="shared" si="2"/>
        <v>8.3000000000000007</v>
      </c>
      <c r="Q63" s="72">
        <f t="shared" si="3"/>
        <v>1000</v>
      </c>
      <c r="R63" s="5"/>
    </row>
    <row r="64" spans="1:18" ht="15.75" x14ac:dyDescent="0.25">
      <c r="L64" s="68">
        <v>1020</v>
      </c>
      <c r="M64" s="69">
        <v>8.15</v>
      </c>
      <c r="N64" s="70">
        <f t="shared" si="1"/>
        <v>0.15000000000000036</v>
      </c>
      <c r="O64" s="76"/>
      <c r="P64" s="71">
        <f t="shared" si="2"/>
        <v>8.15</v>
      </c>
      <c r="Q64" s="72">
        <f t="shared" si="3"/>
        <v>1020</v>
      </c>
      <c r="R64" s="5"/>
    </row>
    <row r="65" spans="12:18" ht="15.75" x14ac:dyDescent="0.25">
      <c r="L65" s="68">
        <v>1040</v>
      </c>
      <c r="M65" s="69">
        <v>8.3000000000000007</v>
      </c>
      <c r="N65" s="70">
        <f t="shared" si="1"/>
        <v>0.69999999999999929</v>
      </c>
      <c r="O65" s="76"/>
      <c r="P65" s="71">
        <f t="shared" si="2"/>
        <v>8.3000000000000007</v>
      </c>
      <c r="Q65" s="72">
        <f t="shared" si="3"/>
        <v>1040</v>
      </c>
      <c r="R65" s="5"/>
    </row>
    <row r="66" spans="12:18" ht="15.75" x14ac:dyDescent="0.25">
      <c r="L66" s="68">
        <v>1060</v>
      </c>
      <c r="M66" s="69">
        <v>9</v>
      </c>
      <c r="N66" s="70">
        <f t="shared" si="1"/>
        <v>1.3000000000000007</v>
      </c>
      <c r="O66" s="76"/>
      <c r="P66" s="71">
        <f t="shared" si="2"/>
        <v>9</v>
      </c>
      <c r="Q66" s="72">
        <f t="shared" si="3"/>
        <v>1060</v>
      </c>
      <c r="R66" s="5"/>
    </row>
    <row r="67" spans="12:18" ht="15.75" x14ac:dyDescent="0.25">
      <c r="L67" s="68">
        <v>1080</v>
      </c>
      <c r="M67" s="69">
        <v>10.3</v>
      </c>
      <c r="N67" s="70">
        <f t="shared" si="1"/>
        <v>1.8499999999999996</v>
      </c>
      <c r="O67" s="70">
        <f>MAX(N63:N67)</f>
        <v>1.8499999999999996</v>
      </c>
      <c r="P67" s="71">
        <f t="shared" si="2"/>
        <v>10.3</v>
      </c>
      <c r="Q67" s="72">
        <f t="shared" si="3"/>
        <v>1080</v>
      </c>
      <c r="R67" s="5"/>
    </row>
    <row r="68" spans="12:18" ht="15.75" x14ac:dyDescent="0.25">
      <c r="L68" s="68">
        <v>1100</v>
      </c>
      <c r="M68" s="69">
        <v>12.15</v>
      </c>
      <c r="N68" s="70">
        <f t="shared" si="1"/>
        <v>0.15000000000000036</v>
      </c>
      <c r="O68" s="76"/>
      <c r="P68" s="71">
        <f t="shared" si="2"/>
        <v>12.15</v>
      </c>
      <c r="Q68" s="72">
        <f t="shared" si="3"/>
        <v>1100</v>
      </c>
      <c r="R68" s="5"/>
    </row>
    <row r="69" spans="12:18" ht="15.75" x14ac:dyDescent="0.25">
      <c r="L69" s="68">
        <v>1120</v>
      </c>
      <c r="M69" s="69">
        <v>12</v>
      </c>
      <c r="N69" s="70">
        <f t="shared" si="1"/>
        <v>0.55000000000000071</v>
      </c>
      <c r="O69" s="76"/>
      <c r="P69" s="71">
        <f t="shared" si="2"/>
        <v>12</v>
      </c>
      <c r="Q69" s="72">
        <f t="shared" si="3"/>
        <v>1120</v>
      </c>
      <c r="R69" s="5"/>
    </row>
    <row r="70" spans="12:18" ht="15.75" x14ac:dyDescent="0.25">
      <c r="L70" s="68">
        <v>1140</v>
      </c>
      <c r="M70" s="69">
        <v>11.45</v>
      </c>
      <c r="N70" s="70">
        <f t="shared" si="1"/>
        <v>0.14999999999999858</v>
      </c>
      <c r="O70" s="76"/>
      <c r="P70" s="71">
        <f t="shared" si="2"/>
        <v>11.45</v>
      </c>
      <c r="Q70" s="72">
        <f t="shared" si="3"/>
        <v>1140</v>
      </c>
      <c r="R70" s="5"/>
    </row>
    <row r="71" spans="12:18" ht="15.75" x14ac:dyDescent="0.25">
      <c r="L71" s="68">
        <v>1160</v>
      </c>
      <c r="M71" s="69">
        <v>11.3</v>
      </c>
      <c r="N71" s="70">
        <f t="shared" si="1"/>
        <v>0.30000000000000071</v>
      </c>
      <c r="O71" s="76"/>
      <c r="P71" s="71">
        <f t="shared" si="2"/>
        <v>11.3</v>
      </c>
      <c r="Q71" s="72">
        <f t="shared" si="3"/>
        <v>1160</v>
      </c>
      <c r="R71" s="5"/>
    </row>
    <row r="72" spans="12:18" ht="15.75" x14ac:dyDescent="0.25">
      <c r="L72" s="68">
        <v>1180</v>
      </c>
      <c r="M72" s="69">
        <v>11</v>
      </c>
      <c r="N72" s="70">
        <f t="shared" si="1"/>
        <v>0</v>
      </c>
      <c r="O72" s="70">
        <f>MAX(N68:N72)</f>
        <v>0.55000000000000071</v>
      </c>
      <c r="P72" s="71">
        <f t="shared" si="2"/>
        <v>11</v>
      </c>
      <c r="Q72" s="72">
        <f t="shared" si="3"/>
        <v>1180</v>
      </c>
      <c r="R72" s="5"/>
    </row>
    <row r="73" spans="12:18" ht="15.75" x14ac:dyDescent="0.25">
      <c r="L73" s="68">
        <v>1200</v>
      </c>
      <c r="M73" s="69">
        <v>11</v>
      </c>
      <c r="N73" s="70">
        <f t="shared" si="1"/>
        <v>0.15000000000000036</v>
      </c>
      <c r="O73" s="76"/>
      <c r="P73" s="71">
        <f t="shared" si="2"/>
        <v>11</v>
      </c>
      <c r="Q73" s="72">
        <f t="shared" si="3"/>
        <v>1200</v>
      </c>
      <c r="R73" s="5"/>
    </row>
    <row r="74" spans="12:18" ht="15.75" x14ac:dyDescent="0.25">
      <c r="L74" s="68">
        <v>1220</v>
      </c>
      <c r="M74" s="69">
        <v>11.15</v>
      </c>
      <c r="N74" s="70">
        <f t="shared" si="1"/>
        <v>0</v>
      </c>
      <c r="O74" s="76"/>
      <c r="P74" s="71">
        <f t="shared" si="2"/>
        <v>11.15</v>
      </c>
      <c r="Q74" s="72">
        <f t="shared" si="3"/>
        <v>1220</v>
      </c>
      <c r="R74" s="5"/>
    </row>
    <row r="75" spans="12:18" ht="15.75" x14ac:dyDescent="0.25">
      <c r="L75" s="68">
        <v>1240</v>
      </c>
      <c r="M75" s="69">
        <v>11.15</v>
      </c>
      <c r="N75" s="70">
        <f t="shared" si="1"/>
        <v>0.15000000000000036</v>
      </c>
      <c r="O75" s="76"/>
      <c r="P75" s="71">
        <f t="shared" si="2"/>
        <v>11.15</v>
      </c>
      <c r="Q75" s="72">
        <f t="shared" si="3"/>
        <v>1240</v>
      </c>
      <c r="R75" s="5"/>
    </row>
    <row r="76" spans="12:18" ht="15.75" x14ac:dyDescent="0.25">
      <c r="L76" s="68">
        <v>1260</v>
      </c>
      <c r="M76" s="69">
        <v>11.3</v>
      </c>
      <c r="N76" s="70">
        <f t="shared" si="1"/>
        <v>0</v>
      </c>
      <c r="O76" s="76"/>
      <c r="P76" s="71">
        <f t="shared" si="2"/>
        <v>11.3</v>
      </c>
      <c r="Q76" s="72">
        <f t="shared" si="3"/>
        <v>1260</v>
      </c>
      <c r="R76" s="5"/>
    </row>
    <row r="77" spans="12:18" ht="15.75" x14ac:dyDescent="0.25">
      <c r="L77" s="68">
        <v>1280</v>
      </c>
      <c r="M77" s="69">
        <v>11.3</v>
      </c>
      <c r="N77" s="70">
        <f t="shared" ref="N77:N140" si="9">ABS(M78-M77)</f>
        <v>0.15000000000000036</v>
      </c>
      <c r="O77" s="70">
        <f>MAX(N73:N77)</f>
        <v>0.15000000000000036</v>
      </c>
      <c r="P77" s="71">
        <f t="shared" ref="P77:P140" si="10">M77</f>
        <v>11.3</v>
      </c>
      <c r="Q77" s="72">
        <f t="shared" ref="Q77:Q140" si="11">L77</f>
        <v>1280</v>
      </c>
      <c r="R77" s="5"/>
    </row>
    <row r="78" spans="12:18" ht="15.75" x14ac:dyDescent="0.25">
      <c r="L78" s="68">
        <v>1300</v>
      </c>
      <c r="M78" s="69">
        <v>11.15</v>
      </c>
      <c r="N78" s="70">
        <f t="shared" si="9"/>
        <v>0.15000000000000036</v>
      </c>
      <c r="O78" s="76"/>
      <c r="P78" s="71">
        <f t="shared" si="10"/>
        <v>11.15</v>
      </c>
      <c r="Q78" s="72">
        <f t="shared" si="11"/>
        <v>1300</v>
      </c>
      <c r="R78" s="5"/>
    </row>
    <row r="79" spans="12:18" ht="15.75" x14ac:dyDescent="0.25">
      <c r="L79" s="68">
        <v>1320</v>
      </c>
      <c r="M79" s="69">
        <v>11</v>
      </c>
      <c r="N79" s="70">
        <f t="shared" si="9"/>
        <v>0.55000000000000071</v>
      </c>
      <c r="O79" s="76"/>
      <c r="P79" s="71">
        <f t="shared" si="10"/>
        <v>11</v>
      </c>
      <c r="Q79" s="72">
        <f t="shared" si="11"/>
        <v>1320</v>
      </c>
      <c r="R79" s="5"/>
    </row>
    <row r="80" spans="12:18" ht="15.75" x14ac:dyDescent="0.25">
      <c r="L80" s="68">
        <v>1340</v>
      </c>
      <c r="M80" s="69">
        <v>10.45</v>
      </c>
      <c r="N80" s="70">
        <f t="shared" si="9"/>
        <v>0</v>
      </c>
      <c r="O80" s="76"/>
      <c r="P80" s="71">
        <f t="shared" si="10"/>
        <v>10.45</v>
      </c>
      <c r="Q80" s="72">
        <f t="shared" si="11"/>
        <v>1340</v>
      </c>
      <c r="R80" s="5"/>
    </row>
    <row r="81" spans="12:18" ht="15.75" x14ac:dyDescent="0.25">
      <c r="L81" s="68">
        <v>1360</v>
      </c>
      <c r="M81" s="69">
        <v>10.45</v>
      </c>
      <c r="N81" s="70">
        <f t="shared" si="9"/>
        <v>0.55000000000000071</v>
      </c>
      <c r="O81" s="76"/>
      <c r="P81" s="71">
        <f t="shared" si="10"/>
        <v>10.45</v>
      </c>
      <c r="Q81" s="72">
        <f t="shared" si="11"/>
        <v>1360</v>
      </c>
      <c r="R81" s="5"/>
    </row>
    <row r="82" spans="12:18" ht="15.75" x14ac:dyDescent="0.25">
      <c r="L82" s="68">
        <v>1380</v>
      </c>
      <c r="M82" s="69">
        <v>11</v>
      </c>
      <c r="N82" s="70">
        <f t="shared" si="9"/>
        <v>0</v>
      </c>
      <c r="O82" s="70">
        <f>MAX(N78:N82)</f>
        <v>0.55000000000000071</v>
      </c>
      <c r="P82" s="71">
        <f t="shared" si="10"/>
        <v>11</v>
      </c>
      <c r="Q82" s="72">
        <f t="shared" si="11"/>
        <v>1380</v>
      </c>
      <c r="R82" s="5"/>
    </row>
    <row r="83" spans="12:18" ht="15.75" x14ac:dyDescent="0.25">
      <c r="L83" s="68">
        <v>1400</v>
      </c>
      <c r="M83" s="69">
        <v>11</v>
      </c>
      <c r="N83" s="70">
        <f t="shared" si="9"/>
        <v>0.55000000000000071</v>
      </c>
      <c r="O83" s="76"/>
      <c r="P83" s="71">
        <f t="shared" si="10"/>
        <v>11</v>
      </c>
      <c r="Q83" s="72">
        <f t="shared" si="11"/>
        <v>1400</v>
      </c>
      <c r="R83" s="5"/>
    </row>
    <row r="84" spans="12:18" ht="15.75" x14ac:dyDescent="0.25">
      <c r="L84" s="68">
        <v>1420</v>
      </c>
      <c r="M84" s="69">
        <v>10.45</v>
      </c>
      <c r="N84" s="70">
        <f t="shared" si="9"/>
        <v>0.55000000000000071</v>
      </c>
      <c r="O84" s="76"/>
      <c r="P84" s="71">
        <f t="shared" si="10"/>
        <v>10.45</v>
      </c>
      <c r="Q84" s="72">
        <f t="shared" si="11"/>
        <v>1420</v>
      </c>
      <c r="R84" s="5"/>
    </row>
    <row r="85" spans="12:18" ht="15.75" x14ac:dyDescent="0.25">
      <c r="L85" s="68">
        <v>1440</v>
      </c>
      <c r="M85" s="69">
        <v>11</v>
      </c>
      <c r="N85" s="70">
        <f t="shared" si="9"/>
        <v>0.55000000000000071</v>
      </c>
      <c r="O85" s="76"/>
      <c r="P85" s="71">
        <f t="shared" si="10"/>
        <v>11</v>
      </c>
      <c r="Q85" s="72">
        <f t="shared" si="11"/>
        <v>1440</v>
      </c>
      <c r="R85" s="5"/>
    </row>
    <row r="86" spans="12:18" ht="15.75" x14ac:dyDescent="0.25">
      <c r="L86" s="68">
        <v>1460</v>
      </c>
      <c r="M86" s="69">
        <v>10.45</v>
      </c>
      <c r="N86" s="70">
        <f t="shared" si="9"/>
        <v>0.55000000000000071</v>
      </c>
      <c r="O86" s="76"/>
      <c r="P86" s="71">
        <f t="shared" si="10"/>
        <v>10.45</v>
      </c>
      <c r="Q86" s="72">
        <f t="shared" si="11"/>
        <v>1460</v>
      </c>
      <c r="R86" s="5"/>
    </row>
    <row r="87" spans="12:18" ht="15.75" x14ac:dyDescent="0.25">
      <c r="L87" s="68">
        <v>1480</v>
      </c>
      <c r="M87" s="69">
        <v>11</v>
      </c>
      <c r="N87" s="70">
        <f t="shared" si="9"/>
        <v>0.69999999999999929</v>
      </c>
      <c r="O87" s="70">
        <f>MAX(N83:N87)</f>
        <v>0.69999999999999929</v>
      </c>
      <c r="P87" s="71">
        <f t="shared" si="10"/>
        <v>11</v>
      </c>
      <c r="Q87" s="72">
        <f t="shared" si="11"/>
        <v>1480</v>
      </c>
      <c r="R87" s="5"/>
    </row>
    <row r="88" spans="12:18" ht="15.75" x14ac:dyDescent="0.25">
      <c r="L88" s="68">
        <v>1500</v>
      </c>
      <c r="M88" s="69">
        <v>10.3</v>
      </c>
      <c r="N88" s="70">
        <f t="shared" si="9"/>
        <v>0.15000000000000036</v>
      </c>
      <c r="O88" s="76"/>
      <c r="P88" s="71">
        <f t="shared" si="10"/>
        <v>10.3</v>
      </c>
      <c r="Q88" s="72">
        <f t="shared" si="11"/>
        <v>1500</v>
      </c>
      <c r="R88" s="5"/>
    </row>
    <row r="89" spans="12:18" ht="15.75" x14ac:dyDescent="0.25">
      <c r="L89" s="68">
        <v>1520</v>
      </c>
      <c r="M89" s="69">
        <v>10.15</v>
      </c>
      <c r="N89" s="70">
        <f t="shared" si="9"/>
        <v>0.15000000000000036</v>
      </c>
      <c r="O89" s="76"/>
      <c r="P89" s="71">
        <f t="shared" si="10"/>
        <v>10.15</v>
      </c>
      <c r="Q89" s="72">
        <f t="shared" si="11"/>
        <v>1520</v>
      </c>
      <c r="R89" s="5"/>
    </row>
    <row r="90" spans="12:18" ht="15.75" x14ac:dyDescent="0.25">
      <c r="L90" s="68">
        <v>1540</v>
      </c>
      <c r="M90" s="69">
        <v>10</v>
      </c>
      <c r="N90" s="70">
        <f t="shared" si="9"/>
        <v>0.55000000000000071</v>
      </c>
      <c r="O90" s="76"/>
      <c r="P90" s="71">
        <f t="shared" si="10"/>
        <v>10</v>
      </c>
      <c r="Q90" s="72">
        <f t="shared" si="11"/>
        <v>1540</v>
      </c>
      <c r="R90" s="5"/>
    </row>
    <row r="91" spans="12:18" ht="15.75" x14ac:dyDescent="0.25">
      <c r="L91" s="68">
        <v>1560</v>
      </c>
      <c r="M91" s="69">
        <v>9.4499999999999993</v>
      </c>
      <c r="N91" s="70">
        <f t="shared" si="9"/>
        <v>0</v>
      </c>
      <c r="O91" s="76"/>
      <c r="P91" s="71">
        <f t="shared" si="10"/>
        <v>9.4499999999999993</v>
      </c>
      <c r="Q91" s="72">
        <f t="shared" si="11"/>
        <v>1560</v>
      </c>
      <c r="R91" s="5"/>
    </row>
    <row r="92" spans="12:18" ht="15.75" x14ac:dyDescent="0.25">
      <c r="L92" s="68">
        <v>1580</v>
      </c>
      <c r="M92" s="69">
        <v>9.4499999999999993</v>
      </c>
      <c r="N92" s="70">
        <f t="shared" si="9"/>
        <v>0.14999999999999858</v>
      </c>
      <c r="O92" s="70">
        <f>MAX(N88:N92)</f>
        <v>0.55000000000000071</v>
      </c>
      <c r="P92" s="71">
        <f t="shared" si="10"/>
        <v>9.4499999999999993</v>
      </c>
      <c r="Q92" s="72">
        <f t="shared" si="11"/>
        <v>1580</v>
      </c>
      <c r="R92" s="5"/>
    </row>
    <row r="93" spans="12:18" ht="15.75" x14ac:dyDescent="0.25">
      <c r="L93" s="68">
        <v>1600</v>
      </c>
      <c r="M93" s="69">
        <v>9.3000000000000007</v>
      </c>
      <c r="N93" s="70">
        <f t="shared" si="9"/>
        <v>0</v>
      </c>
      <c r="O93" s="76"/>
      <c r="P93" s="71">
        <f t="shared" si="10"/>
        <v>9.3000000000000007</v>
      </c>
      <c r="Q93" s="72">
        <f t="shared" si="11"/>
        <v>1600</v>
      </c>
      <c r="R93" s="5"/>
    </row>
    <row r="94" spans="12:18" ht="15.75" x14ac:dyDescent="0.25">
      <c r="L94" s="68">
        <v>1620</v>
      </c>
      <c r="M94" s="69">
        <v>9.3000000000000007</v>
      </c>
      <c r="N94" s="70">
        <f t="shared" si="9"/>
        <v>0.15000000000000036</v>
      </c>
      <c r="O94" s="76"/>
      <c r="P94" s="71">
        <f t="shared" si="10"/>
        <v>9.3000000000000007</v>
      </c>
      <c r="Q94" s="72">
        <f t="shared" si="11"/>
        <v>1620</v>
      </c>
      <c r="R94" s="5"/>
    </row>
    <row r="95" spans="12:18" ht="15.75" x14ac:dyDescent="0.25">
      <c r="L95" s="68">
        <v>1640</v>
      </c>
      <c r="M95" s="69">
        <v>9.15</v>
      </c>
      <c r="N95" s="70">
        <f t="shared" si="9"/>
        <v>0</v>
      </c>
      <c r="O95" s="76"/>
      <c r="P95" s="71">
        <f t="shared" si="10"/>
        <v>9.15</v>
      </c>
      <c r="Q95" s="72">
        <f t="shared" si="11"/>
        <v>1640</v>
      </c>
      <c r="R95" s="5"/>
    </row>
    <row r="96" spans="12:18" ht="15.75" x14ac:dyDescent="0.25">
      <c r="L96" s="68">
        <v>1660</v>
      </c>
      <c r="M96" s="69">
        <v>9.15</v>
      </c>
      <c r="N96" s="70">
        <f t="shared" si="9"/>
        <v>0</v>
      </c>
      <c r="O96" s="76"/>
      <c r="P96" s="71">
        <f t="shared" si="10"/>
        <v>9.15</v>
      </c>
      <c r="Q96" s="72">
        <f t="shared" si="11"/>
        <v>1660</v>
      </c>
      <c r="R96" s="5"/>
    </row>
    <row r="97" spans="12:18" ht="15.75" x14ac:dyDescent="0.25">
      <c r="L97" s="68">
        <v>1680</v>
      </c>
      <c r="M97" s="69">
        <v>9.15</v>
      </c>
      <c r="N97" s="70">
        <f t="shared" si="9"/>
        <v>0.15000000000000036</v>
      </c>
      <c r="O97" s="70">
        <f>MAX(N93:N97)</f>
        <v>0.15000000000000036</v>
      </c>
      <c r="P97" s="71">
        <f t="shared" si="10"/>
        <v>9.15</v>
      </c>
      <c r="Q97" s="72">
        <f t="shared" si="11"/>
        <v>1680</v>
      </c>
      <c r="R97" s="5"/>
    </row>
    <row r="98" spans="12:18" ht="15.75" x14ac:dyDescent="0.25">
      <c r="L98" s="68">
        <v>1700</v>
      </c>
      <c r="M98" s="69">
        <v>9</v>
      </c>
      <c r="N98" s="70">
        <f t="shared" si="9"/>
        <v>0</v>
      </c>
      <c r="O98" s="76"/>
      <c r="P98" s="71">
        <f t="shared" si="10"/>
        <v>9</v>
      </c>
      <c r="Q98" s="72">
        <f t="shared" si="11"/>
        <v>1700</v>
      </c>
      <c r="R98" s="5"/>
    </row>
    <row r="99" spans="12:18" ht="15.75" x14ac:dyDescent="0.25">
      <c r="L99" s="68">
        <v>1720</v>
      </c>
      <c r="M99" s="69">
        <v>9</v>
      </c>
      <c r="N99" s="70">
        <f t="shared" si="9"/>
        <v>0</v>
      </c>
      <c r="O99" s="76"/>
      <c r="P99" s="71">
        <f t="shared" si="10"/>
        <v>9</v>
      </c>
      <c r="Q99" s="72">
        <f t="shared" si="11"/>
        <v>1720</v>
      </c>
      <c r="R99" s="5"/>
    </row>
    <row r="100" spans="12:18" ht="15.75" x14ac:dyDescent="0.25">
      <c r="L100" s="68">
        <v>1740</v>
      </c>
      <c r="M100" s="69">
        <v>9</v>
      </c>
      <c r="N100" s="70">
        <f t="shared" si="9"/>
        <v>0.69999999999999929</v>
      </c>
      <c r="O100" s="76"/>
      <c r="P100" s="71">
        <f t="shared" si="10"/>
        <v>9</v>
      </c>
      <c r="Q100" s="72">
        <f t="shared" si="11"/>
        <v>1740</v>
      </c>
      <c r="R100" s="5"/>
    </row>
    <row r="101" spans="12:18" ht="15.75" x14ac:dyDescent="0.25">
      <c r="L101" s="68">
        <v>1760</v>
      </c>
      <c r="M101" s="69">
        <v>8.3000000000000007</v>
      </c>
      <c r="N101" s="70">
        <f t="shared" si="9"/>
        <v>0.15000000000000036</v>
      </c>
      <c r="O101" s="76"/>
      <c r="P101" s="71">
        <f t="shared" si="10"/>
        <v>8.3000000000000007</v>
      </c>
      <c r="Q101" s="72">
        <f t="shared" si="11"/>
        <v>1760</v>
      </c>
      <c r="R101" s="5"/>
    </row>
    <row r="102" spans="12:18" ht="15.75" x14ac:dyDescent="0.25">
      <c r="L102" s="68">
        <v>1780</v>
      </c>
      <c r="M102" s="69">
        <v>8.15</v>
      </c>
      <c r="N102" s="70">
        <f t="shared" si="9"/>
        <v>0.15000000000000036</v>
      </c>
      <c r="O102" s="70">
        <f>MAX(N98:N102)</f>
        <v>0.69999999999999929</v>
      </c>
      <c r="P102" s="71">
        <f t="shared" si="10"/>
        <v>8.15</v>
      </c>
      <c r="Q102" s="72">
        <f t="shared" si="11"/>
        <v>1780</v>
      </c>
      <c r="R102" s="5"/>
    </row>
    <row r="103" spans="12:18" ht="15.75" x14ac:dyDescent="0.25">
      <c r="L103" s="68">
        <v>1800</v>
      </c>
      <c r="M103" s="69">
        <v>8</v>
      </c>
      <c r="N103" s="70">
        <f t="shared" si="9"/>
        <v>0.54999999999999982</v>
      </c>
      <c r="O103" s="76"/>
      <c r="P103" s="71">
        <f t="shared" si="10"/>
        <v>8</v>
      </c>
      <c r="Q103" s="72">
        <f t="shared" si="11"/>
        <v>1800</v>
      </c>
      <c r="R103" s="5"/>
    </row>
    <row r="104" spans="12:18" ht="15.75" x14ac:dyDescent="0.25">
      <c r="L104" s="68">
        <v>1820</v>
      </c>
      <c r="M104" s="69">
        <v>7.45</v>
      </c>
      <c r="N104" s="70">
        <f t="shared" si="9"/>
        <v>0.29999999999999982</v>
      </c>
      <c r="O104" s="76"/>
      <c r="P104" s="71">
        <f t="shared" si="10"/>
        <v>7.45</v>
      </c>
      <c r="Q104" s="72">
        <f t="shared" si="11"/>
        <v>1820</v>
      </c>
      <c r="R104" s="5"/>
    </row>
    <row r="105" spans="12:18" ht="15.75" x14ac:dyDescent="0.25">
      <c r="L105" s="68">
        <v>1840</v>
      </c>
      <c r="M105" s="69">
        <v>7.15</v>
      </c>
      <c r="N105" s="70">
        <f t="shared" si="9"/>
        <v>0.70000000000000018</v>
      </c>
      <c r="O105" s="76"/>
      <c r="P105" s="71">
        <f t="shared" si="10"/>
        <v>7.15</v>
      </c>
      <c r="Q105" s="72">
        <f t="shared" si="11"/>
        <v>1840</v>
      </c>
      <c r="R105" s="5"/>
    </row>
    <row r="106" spans="12:18" ht="15.75" x14ac:dyDescent="0.25">
      <c r="L106" s="68">
        <v>1860</v>
      </c>
      <c r="M106" s="69">
        <v>6.45</v>
      </c>
      <c r="N106" s="70">
        <f t="shared" si="9"/>
        <v>0.29999999999999982</v>
      </c>
      <c r="O106" s="76"/>
      <c r="P106" s="71">
        <f t="shared" si="10"/>
        <v>6.45</v>
      </c>
      <c r="Q106" s="72">
        <f t="shared" si="11"/>
        <v>1860</v>
      </c>
      <c r="R106" s="5"/>
    </row>
    <row r="107" spans="12:18" ht="15.75" x14ac:dyDescent="0.25">
      <c r="L107" s="68">
        <v>1880</v>
      </c>
      <c r="M107" s="69">
        <v>6.15</v>
      </c>
      <c r="N107" s="70">
        <f t="shared" si="9"/>
        <v>0.15000000000000036</v>
      </c>
      <c r="O107" s="70">
        <f>MAX(N103:N107)</f>
        <v>0.70000000000000018</v>
      </c>
      <c r="P107" s="71">
        <f t="shared" si="10"/>
        <v>6.15</v>
      </c>
      <c r="Q107" s="72">
        <f t="shared" si="11"/>
        <v>1880</v>
      </c>
      <c r="R107" s="5"/>
    </row>
    <row r="108" spans="12:18" ht="15.75" x14ac:dyDescent="0.25">
      <c r="L108" s="68">
        <v>1900</v>
      </c>
      <c r="M108" s="69">
        <v>6</v>
      </c>
      <c r="N108" s="70">
        <f t="shared" si="9"/>
        <v>0</v>
      </c>
      <c r="O108" s="76"/>
      <c r="P108" s="71">
        <f t="shared" si="10"/>
        <v>6</v>
      </c>
      <c r="Q108" s="72">
        <f t="shared" si="11"/>
        <v>1900</v>
      </c>
      <c r="R108" s="5"/>
    </row>
    <row r="109" spans="12:18" ht="15.75" x14ac:dyDescent="0.25">
      <c r="L109" s="68">
        <v>1920</v>
      </c>
      <c r="M109" s="69">
        <v>6</v>
      </c>
      <c r="N109" s="70">
        <f t="shared" si="9"/>
        <v>0.15000000000000036</v>
      </c>
      <c r="O109" s="76"/>
      <c r="P109" s="71">
        <f t="shared" si="10"/>
        <v>6</v>
      </c>
      <c r="Q109" s="72">
        <f t="shared" si="11"/>
        <v>1920</v>
      </c>
      <c r="R109" s="5"/>
    </row>
    <row r="110" spans="12:18" ht="15.75" x14ac:dyDescent="0.25">
      <c r="L110" s="68">
        <v>1940</v>
      </c>
      <c r="M110" s="69">
        <v>6.15</v>
      </c>
      <c r="N110" s="70">
        <f t="shared" si="9"/>
        <v>0.70000000000000018</v>
      </c>
      <c r="O110" s="76"/>
      <c r="P110" s="71">
        <f t="shared" si="10"/>
        <v>6.15</v>
      </c>
      <c r="Q110" s="72">
        <f t="shared" si="11"/>
        <v>1940</v>
      </c>
      <c r="R110" s="5"/>
    </row>
    <row r="111" spans="12:18" ht="15.75" x14ac:dyDescent="0.25">
      <c r="L111" s="68">
        <v>1960</v>
      </c>
      <c r="M111" s="69">
        <v>5.45</v>
      </c>
      <c r="N111" s="70">
        <f t="shared" si="9"/>
        <v>0</v>
      </c>
      <c r="O111" s="76"/>
      <c r="P111" s="71">
        <f t="shared" si="10"/>
        <v>5.45</v>
      </c>
      <c r="Q111" s="72">
        <f t="shared" si="11"/>
        <v>1960</v>
      </c>
      <c r="R111" s="5"/>
    </row>
    <row r="112" spans="12:18" ht="15.75" x14ac:dyDescent="0.25">
      <c r="L112" s="68">
        <v>1980</v>
      </c>
      <c r="M112" s="69">
        <v>5.45</v>
      </c>
      <c r="N112" s="70">
        <f t="shared" si="9"/>
        <v>0.15000000000000036</v>
      </c>
      <c r="O112" s="70">
        <f>MAX(N108:N112)</f>
        <v>0.70000000000000018</v>
      </c>
      <c r="P112" s="71">
        <f t="shared" si="10"/>
        <v>5.45</v>
      </c>
      <c r="Q112" s="72">
        <f t="shared" si="11"/>
        <v>1980</v>
      </c>
      <c r="R112" s="5"/>
    </row>
    <row r="113" spans="12:18" ht="15.75" x14ac:dyDescent="0.25">
      <c r="L113" s="68">
        <v>2000</v>
      </c>
      <c r="M113" s="69">
        <v>5.3</v>
      </c>
      <c r="N113" s="70">
        <f t="shared" si="9"/>
        <v>0.70000000000000018</v>
      </c>
      <c r="O113" s="76"/>
      <c r="P113" s="71">
        <f t="shared" si="10"/>
        <v>5.3</v>
      </c>
      <c r="Q113" s="72">
        <f t="shared" si="11"/>
        <v>2000</v>
      </c>
      <c r="R113" s="5"/>
    </row>
    <row r="114" spans="12:18" ht="15.75" x14ac:dyDescent="0.25">
      <c r="L114" s="68">
        <v>2020</v>
      </c>
      <c r="M114" s="69">
        <v>6</v>
      </c>
      <c r="N114" s="70">
        <f t="shared" si="9"/>
        <v>0</v>
      </c>
      <c r="O114" s="76"/>
      <c r="P114" s="71">
        <f t="shared" si="10"/>
        <v>6</v>
      </c>
      <c r="Q114" s="72">
        <f t="shared" si="11"/>
        <v>2020</v>
      </c>
      <c r="R114" s="5"/>
    </row>
    <row r="115" spans="12:18" ht="15.75" x14ac:dyDescent="0.25">
      <c r="L115" s="68">
        <v>2040</v>
      </c>
      <c r="M115" s="69">
        <v>6</v>
      </c>
      <c r="N115" s="70">
        <f t="shared" si="9"/>
        <v>0.54999999999999982</v>
      </c>
      <c r="O115" s="76"/>
      <c r="P115" s="71">
        <f t="shared" si="10"/>
        <v>6</v>
      </c>
      <c r="Q115" s="72">
        <f t="shared" si="11"/>
        <v>2040</v>
      </c>
      <c r="R115" s="5"/>
    </row>
    <row r="116" spans="12:18" ht="15.75" x14ac:dyDescent="0.25">
      <c r="L116" s="68">
        <v>2060</v>
      </c>
      <c r="M116" s="69">
        <v>5.45</v>
      </c>
      <c r="N116" s="70">
        <f t="shared" si="9"/>
        <v>0</v>
      </c>
      <c r="O116" s="76"/>
      <c r="P116" s="71">
        <f t="shared" si="10"/>
        <v>5.45</v>
      </c>
      <c r="Q116" s="72">
        <f t="shared" si="11"/>
        <v>2060</v>
      </c>
      <c r="R116" s="5"/>
    </row>
    <row r="117" spans="12:18" ht="15.75" x14ac:dyDescent="0.25">
      <c r="L117" s="68">
        <v>2080</v>
      </c>
      <c r="M117" s="69">
        <v>5.45</v>
      </c>
      <c r="N117" s="70">
        <f t="shared" si="9"/>
        <v>0.54999999999999982</v>
      </c>
      <c r="O117" s="70">
        <f>MAX(N113:N117)</f>
        <v>0.70000000000000018</v>
      </c>
      <c r="P117" s="71">
        <f t="shared" si="10"/>
        <v>5.45</v>
      </c>
      <c r="Q117" s="72">
        <f t="shared" si="11"/>
        <v>2080</v>
      </c>
      <c r="R117" s="5"/>
    </row>
    <row r="118" spans="12:18" ht="15.75" x14ac:dyDescent="0.25">
      <c r="L118" s="68">
        <v>2100</v>
      </c>
      <c r="M118" s="69">
        <v>6</v>
      </c>
      <c r="N118" s="70">
        <f t="shared" si="9"/>
        <v>0.15000000000000036</v>
      </c>
      <c r="O118" s="76"/>
      <c r="P118" s="71">
        <f t="shared" si="10"/>
        <v>6</v>
      </c>
      <c r="Q118" s="72">
        <f t="shared" si="11"/>
        <v>2100</v>
      </c>
      <c r="R118" s="5"/>
    </row>
    <row r="119" spans="12:18" ht="15.75" x14ac:dyDescent="0.25">
      <c r="L119" s="68">
        <v>2120</v>
      </c>
      <c r="M119" s="69">
        <v>6.15</v>
      </c>
      <c r="N119" s="70">
        <f t="shared" si="9"/>
        <v>0</v>
      </c>
      <c r="O119" s="76"/>
      <c r="P119" s="71">
        <f t="shared" si="10"/>
        <v>6.15</v>
      </c>
      <c r="Q119" s="72">
        <f t="shared" si="11"/>
        <v>2120</v>
      </c>
      <c r="R119" s="5"/>
    </row>
    <row r="120" spans="12:18" ht="15.75" x14ac:dyDescent="0.25">
      <c r="L120" s="68">
        <v>2140</v>
      </c>
      <c r="M120" s="69">
        <v>6.15</v>
      </c>
      <c r="N120" s="70">
        <f t="shared" si="9"/>
        <v>0.15000000000000036</v>
      </c>
      <c r="O120" s="76"/>
      <c r="P120" s="71">
        <f t="shared" si="10"/>
        <v>6.15</v>
      </c>
      <c r="Q120" s="72">
        <f t="shared" si="11"/>
        <v>2140</v>
      </c>
      <c r="R120" s="5"/>
    </row>
    <row r="121" spans="12:18" ht="15.75" x14ac:dyDescent="0.25">
      <c r="L121" s="68">
        <v>2160</v>
      </c>
      <c r="M121" s="69">
        <v>6</v>
      </c>
      <c r="N121" s="70">
        <f t="shared" si="9"/>
        <v>0</v>
      </c>
      <c r="O121" s="76"/>
      <c r="P121" s="71">
        <f t="shared" si="10"/>
        <v>6</v>
      </c>
      <c r="Q121" s="72">
        <f t="shared" si="11"/>
        <v>2160</v>
      </c>
      <c r="R121" s="5"/>
    </row>
    <row r="122" spans="12:18" ht="15.75" x14ac:dyDescent="0.25">
      <c r="L122" s="68">
        <v>2180</v>
      </c>
      <c r="M122" s="69">
        <v>6</v>
      </c>
      <c r="N122" s="70">
        <f t="shared" si="9"/>
        <v>0.54999999999999982</v>
      </c>
      <c r="O122" s="70">
        <f>MAX(N118:N122)</f>
        <v>0.54999999999999982</v>
      </c>
      <c r="P122" s="71">
        <f t="shared" si="10"/>
        <v>6</v>
      </c>
      <c r="Q122" s="72">
        <f t="shared" si="11"/>
        <v>2180</v>
      </c>
      <c r="R122" s="5"/>
    </row>
    <row r="123" spans="12:18" ht="15.75" x14ac:dyDescent="0.25">
      <c r="L123" s="68">
        <v>2200</v>
      </c>
      <c r="M123" s="69">
        <v>5.45</v>
      </c>
      <c r="N123" s="70">
        <f t="shared" si="9"/>
        <v>0.29999999999999982</v>
      </c>
      <c r="O123" s="76"/>
      <c r="P123" s="71">
        <f t="shared" si="10"/>
        <v>5.45</v>
      </c>
      <c r="Q123" s="72">
        <f t="shared" si="11"/>
        <v>2200</v>
      </c>
      <c r="R123" s="5"/>
    </row>
    <row r="124" spans="12:18" ht="15.75" x14ac:dyDescent="0.25">
      <c r="L124" s="68">
        <v>2220</v>
      </c>
      <c r="M124" s="69">
        <v>5.15</v>
      </c>
      <c r="N124" s="70">
        <f t="shared" si="9"/>
        <v>0.15000000000000036</v>
      </c>
      <c r="O124" s="76"/>
      <c r="P124" s="71">
        <f t="shared" si="10"/>
        <v>5.15</v>
      </c>
      <c r="Q124" s="72">
        <f t="shared" si="11"/>
        <v>2220</v>
      </c>
      <c r="R124" s="5"/>
    </row>
    <row r="125" spans="12:18" ht="15.75" x14ac:dyDescent="0.25">
      <c r="L125" s="68">
        <v>2240</v>
      </c>
      <c r="M125" s="69">
        <v>5</v>
      </c>
      <c r="N125" s="70">
        <f t="shared" si="9"/>
        <v>0.54999999999999982</v>
      </c>
      <c r="O125" s="76"/>
      <c r="P125" s="71">
        <f t="shared" si="10"/>
        <v>5</v>
      </c>
      <c r="Q125" s="72">
        <f t="shared" si="11"/>
        <v>2240</v>
      </c>
      <c r="R125" s="5"/>
    </row>
    <row r="126" spans="12:18" ht="15.75" x14ac:dyDescent="0.25">
      <c r="L126" s="68">
        <v>2260</v>
      </c>
      <c r="M126" s="69">
        <v>4.45</v>
      </c>
      <c r="N126" s="70">
        <f t="shared" si="9"/>
        <v>0.15000000000000036</v>
      </c>
      <c r="O126" s="76"/>
      <c r="P126" s="71">
        <f t="shared" si="10"/>
        <v>4.45</v>
      </c>
      <c r="Q126" s="72">
        <f t="shared" si="11"/>
        <v>2260</v>
      </c>
      <c r="R126" s="5"/>
    </row>
    <row r="127" spans="12:18" ht="15.75" x14ac:dyDescent="0.25">
      <c r="L127" s="68">
        <v>2280</v>
      </c>
      <c r="M127" s="69">
        <v>4.3</v>
      </c>
      <c r="N127" s="70">
        <f t="shared" si="9"/>
        <v>0</v>
      </c>
      <c r="O127" s="70">
        <f>MAX(N123:N127)</f>
        <v>0.54999999999999982</v>
      </c>
      <c r="P127" s="71">
        <f t="shared" si="10"/>
        <v>4.3</v>
      </c>
      <c r="Q127" s="72">
        <f t="shared" si="11"/>
        <v>2280</v>
      </c>
      <c r="R127" s="5"/>
    </row>
    <row r="128" spans="12:18" ht="15.75" x14ac:dyDescent="0.25">
      <c r="L128" s="68">
        <v>2300</v>
      </c>
      <c r="M128" s="69">
        <v>4.3</v>
      </c>
      <c r="N128" s="70">
        <f t="shared" si="9"/>
        <v>0.14999999999999947</v>
      </c>
      <c r="O128" s="76"/>
      <c r="P128" s="71">
        <f t="shared" si="10"/>
        <v>4.3</v>
      </c>
      <c r="Q128" s="72">
        <f t="shared" si="11"/>
        <v>2300</v>
      </c>
      <c r="R128" s="5"/>
    </row>
    <row r="129" spans="12:18" ht="15.75" x14ac:dyDescent="0.25">
      <c r="L129" s="68">
        <v>2320</v>
      </c>
      <c r="M129" s="69">
        <v>4.1500000000000004</v>
      </c>
      <c r="N129" s="70">
        <f t="shared" si="9"/>
        <v>0.15000000000000036</v>
      </c>
      <c r="O129" s="76"/>
      <c r="P129" s="71">
        <f t="shared" si="10"/>
        <v>4.1500000000000004</v>
      </c>
      <c r="Q129" s="72">
        <f t="shared" si="11"/>
        <v>2320</v>
      </c>
      <c r="R129" s="5"/>
    </row>
    <row r="130" spans="12:18" ht="15.75" x14ac:dyDescent="0.25">
      <c r="L130" s="68">
        <v>2340</v>
      </c>
      <c r="M130" s="69">
        <v>4</v>
      </c>
      <c r="N130" s="70">
        <f t="shared" si="9"/>
        <v>0.54999999999999982</v>
      </c>
      <c r="O130" s="76"/>
      <c r="P130" s="71">
        <f t="shared" si="10"/>
        <v>4</v>
      </c>
      <c r="Q130" s="72">
        <f t="shared" si="11"/>
        <v>2340</v>
      </c>
      <c r="R130" s="5"/>
    </row>
    <row r="131" spans="12:18" ht="15.75" x14ac:dyDescent="0.25">
      <c r="L131" s="68">
        <v>2360</v>
      </c>
      <c r="M131" s="69">
        <v>3.45</v>
      </c>
      <c r="N131" s="70">
        <f t="shared" si="9"/>
        <v>0.15000000000000036</v>
      </c>
      <c r="O131" s="76"/>
      <c r="P131" s="71">
        <f t="shared" si="10"/>
        <v>3.45</v>
      </c>
      <c r="Q131" s="72">
        <f t="shared" si="11"/>
        <v>2360</v>
      </c>
      <c r="R131" s="5"/>
    </row>
    <row r="132" spans="12:18" ht="15.75" x14ac:dyDescent="0.25">
      <c r="L132" s="68">
        <v>2380</v>
      </c>
      <c r="M132" s="69">
        <v>3.3</v>
      </c>
      <c r="N132" s="70">
        <f t="shared" si="9"/>
        <v>0.29999999999999982</v>
      </c>
      <c r="O132" s="70">
        <f>MAX(N128:N132)</f>
        <v>0.54999999999999982</v>
      </c>
      <c r="P132" s="71">
        <f t="shared" si="10"/>
        <v>3.3</v>
      </c>
      <c r="Q132" s="72">
        <f t="shared" si="11"/>
        <v>2380</v>
      </c>
      <c r="R132" s="5"/>
    </row>
    <row r="133" spans="12:18" ht="15.75" x14ac:dyDescent="0.25">
      <c r="L133" s="68">
        <v>2400</v>
      </c>
      <c r="M133" s="69">
        <v>3</v>
      </c>
      <c r="N133" s="70">
        <f t="shared" si="9"/>
        <v>0.54999999999999982</v>
      </c>
      <c r="O133" s="76"/>
      <c r="P133" s="71">
        <f t="shared" si="10"/>
        <v>3</v>
      </c>
      <c r="Q133" s="72">
        <f t="shared" si="11"/>
        <v>2400</v>
      </c>
      <c r="R133" s="5"/>
    </row>
    <row r="134" spans="12:18" ht="15.75" x14ac:dyDescent="0.25">
      <c r="L134" s="68">
        <v>2420</v>
      </c>
      <c r="M134" s="69">
        <v>2.4500000000000002</v>
      </c>
      <c r="N134" s="70">
        <f t="shared" si="9"/>
        <v>0.54999999999999982</v>
      </c>
      <c r="O134" s="76"/>
      <c r="P134" s="71">
        <f t="shared" si="10"/>
        <v>2.4500000000000002</v>
      </c>
      <c r="Q134" s="72">
        <f t="shared" si="11"/>
        <v>2420</v>
      </c>
      <c r="R134" s="5"/>
    </row>
    <row r="135" spans="12:18" ht="15.75" x14ac:dyDescent="0.25">
      <c r="L135" s="68">
        <v>2440</v>
      </c>
      <c r="M135" s="69">
        <v>3</v>
      </c>
      <c r="N135" s="70">
        <f t="shared" si="9"/>
        <v>0.54999999999999982</v>
      </c>
      <c r="O135" s="76"/>
      <c r="P135" s="71">
        <f t="shared" si="10"/>
        <v>3</v>
      </c>
      <c r="Q135" s="72">
        <f t="shared" si="11"/>
        <v>2440</v>
      </c>
      <c r="R135" s="5"/>
    </row>
    <row r="136" spans="12:18" ht="15.75" x14ac:dyDescent="0.25">
      <c r="L136" s="68">
        <v>2460</v>
      </c>
      <c r="M136" s="69">
        <v>2.4500000000000002</v>
      </c>
      <c r="N136" s="70">
        <f t="shared" si="9"/>
        <v>0</v>
      </c>
      <c r="O136" s="76"/>
      <c r="P136" s="71">
        <f t="shared" si="10"/>
        <v>2.4500000000000002</v>
      </c>
      <c r="Q136" s="72">
        <f t="shared" si="11"/>
        <v>2460</v>
      </c>
      <c r="R136" s="5"/>
    </row>
    <row r="137" spans="12:18" ht="15.75" x14ac:dyDescent="0.25">
      <c r="L137" s="68">
        <v>2480</v>
      </c>
      <c r="M137" s="69">
        <v>2.4500000000000002</v>
      </c>
      <c r="N137" s="70">
        <f t="shared" si="9"/>
        <v>0.54999999999999982</v>
      </c>
      <c r="O137" s="70">
        <f>MAX(N133:N137)</f>
        <v>0.54999999999999982</v>
      </c>
      <c r="P137" s="71">
        <f t="shared" si="10"/>
        <v>2.4500000000000002</v>
      </c>
      <c r="Q137" s="72">
        <f t="shared" si="11"/>
        <v>2480</v>
      </c>
      <c r="R137" s="5"/>
    </row>
    <row r="138" spans="12:18" ht="15.75" x14ac:dyDescent="0.25">
      <c r="L138" s="68">
        <v>2500</v>
      </c>
      <c r="M138" s="69">
        <v>3</v>
      </c>
      <c r="N138" s="70">
        <f t="shared" si="9"/>
        <v>0.54999999999999982</v>
      </c>
      <c r="O138" s="76"/>
      <c r="P138" s="71">
        <f t="shared" si="10"/>
        <v>3</v>
      </c>
      <c r="Q138" s="72">
        <f t="shared" si="11"/>
        <v>2500</v>
      </c>
      <c r="R138" s="5"/>
    </row>
    <row r="139" spans="12:18" ht="15.75" x14ac:dyDescent="0.25">
      <c r="L139" s="68">
        <v>2520</v>
      </c>
      <c r="M139" s="69">
        <v>2.4500000000000002</v>
      </c>
      <c r="N139" s="70">
        <f t="shared" si="9"/>
        <v>0.15000000000000036</v>
      </c>
      <c r="O139" s="76"/>
      <c r="P139" s="71">
        <f t="shared" si="10"/>
        <v>2.4500000000000002</v>
      </c>
      <c r="Q139" s="72">
        <f t="shared" si="11"/>
        <v>2520</v>
      </c>
      <c r="R139" s="5"/>
    </row>
    <row r="140" spans="12:18" ht="15.75" x14ac:dyDescent="0.25">
      <c r="L140" s="68">
        <v>2540</v>
      </c>
      <c r="M140" s="69">
        <v>2.2999999999999998</v>
      </c>
      <c r="N140" s="70">
        <f t="shared" si="9"/>
        <v>0</v>
      </c>
      <c r="O140" s="76"/>
      <c r="P140" s="71">
        <f t="shared" si="10"/>
        <v>2.2999999999999998</v>
      </c>
      <c r="Q140" s="72">
        <f t="shared" si="11"/>
        <v>2540</v>
      </c>
      <c r="R140" s="5"/>
    </row>
    <row r="141" spans="12:18" ht="15.75" x14ac:dyDescent="0.25">
      <c r="L141" s="68">
        <v>2560</v>
      </c>
      <c r="M141" s="69">
        <v>2.2999999999999998</v>
      </c>
      <c r="N141" s="70">
        <f t="shared" ref="N141:N158" si="12">ABS(M142-M141)</f>
        <v>0</v>
      </c>
      <c r="O141" s="76"/>
      <c r="P141" s="71">
        <f t="shared" ref="P141:P158" si="13">M141</f>
        <v>2.2999999999999998</v>
      </c>
      <c r="Q141" s="72">
        <f t="shared" ref="Q141:Q158" si="14">L141</f>
        <v>2560</v>
      </c>
      <c r="R141" s="5"/>
    </row>
    <row r="142" spans="12:18" ht="15.75" x14ac:dyDescent="0.25">
      <c r="L142" s="68">
        <v>2580</v>
      </c>
      <c r="M142" s="69">
        <v>2.2999999999999998</v>
      </c>
      <c r="N142" s="70">
        <f t="shared" si="12"/>
        <v>0.14999999999999991</v>
      </c>
      <c r="O142" s="70">
        <f>MAX(N138:N142)</f>
        <v>0.54999999999999982</v>
      </c>
      <c r="P142" s="71">
        <f t="shared" si="13"/>
        <v>2.2999999999999998</v>
      </c>
      <c r="Q142" s="72">
        <f t="shared" si="14"/>
        <v>2580</v>
      </c>
      <c r="R142" s="5"/>
    </row>
    <row r="143" spans="12:18" ht="15.75" x14ac:dyDescent="0.25">
      <c r="L143" s="68">
        <v>2600</v>
      </c>
      <c r="M143" s="69">
        <v>2.15</v>
      </c>
      <c r="N143" s="70">
        <f t="shared" si="12"/>
        <v>0.14999999999999991</v>
      </c>
      <c r="O143" s="76"/>
      <c r="P143" s="71">
        <f t="shared" si="13"/>
        <v>2.15</v>
      </c>
      <c r="Q143" s="72">
        <f t="shared" si="14"/>
        <v>2600</v>
      </c>
      <c r="R143" s="5"/>
    </row>
    <row r="144" spans="12:18" ht="15.75" x14ac:dyDescent="0.25">
      <c r="L144" s="68">
        <v>2620</v>
      </c>
      <c r="M144" s="69">
        <v>2</v>
      </c>
      <c r="N144" s="70">
        <f t="shared" si="12"/>
        <v>0.55000000000000004</v>
      </c>
      <c r="O144" s="76"/>
      <c r="P144" s="71">
        <f t="shared" si="13"/>
        <v>2</v>
      </c>
      <c r="Q144" s="72">
        <f t="shared" si="14"/>
        <v>2620</v>
      </c>
      <c r="R144" s="5"/>
    </row>
    <row r="145" spans="12:18" ht="15.75" x14ac:dyDescent="0.25">
      <c r="L145" s="68">
        <v>2640</v>
      </c>
      <c r="M145" s="69">
        <v>1.45</v>
      </c>
      <c r="N145" s="70">
        <f t="shared" si="12"/>
        <v>0.14999999999999991</v>
      </c>
      <c r="O145" s="76"/>
      <c r="P145" s="71">
        <f t="shared" si="13"/>
        <v>1.45</v>
      </c>
      <c r="Q145" s="72">
        <f t="shared" si="14"/>
        <v>2640</v>
      </c>
      <c r="R145" s="5"/>
    </row>
    <row r="146" spans="12:18" ht="15.75" x14ac:dyDescent="0.25">
      <c r="L146" s="68">
        <v>2660</v>
      </c>
      <c r="M146" s="69">
        <v>1.3</v>
      </c>
      <c r="N146" s="70">
        <f t="shared" si="12"/>
        <v>1.3</v>
      </c>
      <c r="O146" s="76"/>
      <c r="P146" s="71">
        <f t="shared" si="13"/>
        <v>1.3</v>
      </c>
      <c r="Q146" s="72">
        <f t="shared" si="14"/>
        <v>2660</v>
      </c>
      <c r="R146" s="5"/>
    </row>
    <row r="147" spans="12:18" ht="15.75" x14ac:dyDescent="0.25">
      <c r="L147" s="68"/>
      <c r="M147" s="69"/>
      <c r="N147" s="70">
        <f t="shared" si="12"/>
        <v>0</v>
      </c>
      <c r="O147" s="70">
        <f>MAX(N143:N147)</f>
        <v>1.3</v>
      </c>
      <c r="P147" s="71">
        <f t="shared" si="13"/>
        <v>0</v>
      </c>
      <c r="Q147" s="72">
        <f t="shared" si="14"/>
        <v>0</v>
      </c>
      <c r="R147" s="5"/>
    </row>
    <row r="148" spans="12:18" ht="15.75" x14ac:dyDescent="0.25">
      <c r="L148" s="68"/>
      <c r="M148" s="68"/>
      <c r="N148" s="70">
        <f t="shared" si="12"/>
        <v>0</v>
      </c>
      <c r="O148" s="76"/>
      <c r="P148" s="71">
        <f t="shared" si="13"/>
        <v>0</v>
      </c>
      <c r="Q148" s="72">
        <f t="shared" si="14"/>
        <v>0</v>
      </c>
      <c r="R148" s="5"/>
    </row>
    <row r="149" spans="12:18" ht="15.75" x14ac:dyDescent="0.25">
      <c r="L149" s="68"/>
      <c r="M149" s="68"/>
      <c r="N149" s="70">
        <f t="shared" si="12"/>
        <v>0</v>
      </c>
      <c r="O149" s="76"/>
      <c r="P149" s="71">
        <f t="shared" si="13"/>
        <v>0</v>
      </c>
      <c r="Q149" s="72">
        <f t="shared" si="14"/>
        <v>0</v>
      </c>
      <c r="R149" s="5"/>
    </row>
    <row r="150" spans="12:18" ht="15.75" x14ac:dyDescent="0.25">
      <c r="L150" s="68"/>
      <c r="M150" s="68"/>
      <c r="N150" s="70">
        <f t="shared" si="12"/>
        <v>0</v>
      </c>
      <c r="O150" s="76"/>
      <c r="P150" s="71">
        <f t="shared" si="13"/>
        <v>0</v>
      </c>
      <c r="Q150" s="72">
        <f t="shared" si="14"/>
        <v>0</v>
      </c>
      <c r="R150" s="5"/>
    </row>
    <row r="151" spans="12:18" ht="15.75" x14ac:dyDescent="0.25">
      <c r="L151" s="68"/>
      <c r="M151" s="68"/>
      <c r="N151" s="70">
        <f t="shared" si="12"/>
        <v>0</v>
      </c>
      <c r="O151" s="76"/>
      <c r="P151" s="71">
        <f t="shared" si="13"/>
        <v>0</v>
      </c>
      <c r="Q151" s="72">
        <f t="shared" si="14"/>
        <v>0</v>
      </c>
      <c r="R151" s="83"/>
    </row>
    <row r="152" spans="12:18" ht="15.75" x14ac:dyDescent="0.25">
      <c r="L152" s="68"/>
      <c r="M152" s="68"/>
      <c r="N152" s="70">
        <f t="shared" si="12"/>
        <v>0</v>
      </c>
      <c r="O152" s="70">
        <f>MAX(N148:N152)</f>
        <v>0</v>
      </c>
      <c r="P152" s="71">
        <f t="shared" si="13"/>
        <v>0</v>
      </c>
      <c r="Q152" s="72">
        <f t="shared" si="14"/>
        <v>0</v>
      </c>
      <c r="R152" s="83"/>
    </row>
    <row r="153" spans="12:18" ht="15.75" x14ac:dyDescent="0.25">
      <c r="L153" s="68"/>
      <c r="M153" s="68"/>
      <c r="N153" s="70">
        <f t="shared" si="12"/>
        <v>0</v>
      </c>
      <c r="O153" s="76"/>
      <c r="P153" s="71">
        <f t="shared" si="13"/>
        <v>0</v>
      </c>
      <c r="Q153" s="72">
        <f t="shared" si="14"/>
        <v>0</v>
      </c>
      <c r="R153" s="83"/>
    </row>
    <row r="154" spans="12:18" ht="15.75" x14ac:dyDescent="0.25">
      <c r="L154" s="68"/>
      <c r="M154" s="68"/>
      <c r="N154" s="70">
        <f t="shared" si="12"/>
        <v>0</v>
      </c>
      <c r="O154" s="76"/>
      <c r="P154" s="71">
        <f t="shared" si="13"/>
        <v>0</v>
      </c>
      <c r="Q154" s="72">
        <f t="shared" si="14"/>
        <v>0</v>
      </c>
      <c r="R154" s="83"/>
    </row>
    <row r="155" spans="12:18" ht="15.75" x14ac:dyDescent="0.25">
      <c r="L155" s="68"/>
      <c r="M155" s="68"/>
      <c r="N155" s="70">
        <f t="shared" si="12"/>
        <v>0</v>
      </c>
      <c r="O155" s="76"/>
      <c r="P155" s="71">
        <f t="shared" si="13"/>
        <v>0</v>
      </c>
      <c r="Q155" s="72">
        <f t="shared" si="14"/>
        <v>0</v>
      </c>
      <c r="R155" s="83"/>
    </row>
    <row r="156" spans="12:18" ht="15.75" x14ac:dyDescent="0.25">
      <c r="L156" s="68"/>
      <c r="M156" s="68"/>
      <c r="N156" s="70">
        <f t="shared" si="12"/>
        <v>0</v>
      </c>
      <c r="O156" s="76"/>
      <c r="P156" s="71">
        <f t="shared" si="13"/>
        <v>0</v>
      </c>
      <c r="Q156" s="72">
        <f t="shared" si="14"/>
        <v>0</v>
      </c>
      <c r="R156" s="83"/>
    </row>
    <row r="157" spans="12:18" ht="15.75" x14ac:dyDescent="0.25">
      <c r="L157" s="68"/>
      <c r="M157" s="68"/>
      <c r="N157" s="70">
        <f t="shared" si="12"/>
        <v>0</v>
      </c>
      <c r="O157" s="70">
        <f>MAX(N153:N157)</f>
        <v>0</v>
      </c>
      <c r="P157" s="71">
        <f t="shared" si="13"/>
        <v>0</v>
      </c>
      <c r="Q157" s="72">
        <f t="shared" si="14"/>
        <v>0</v>
      </c>
      <c r="R157" s="83"/>
    </row>
    <row r="158" spans="12:18" ht="15.75" x14ac:dyDescent="0.25">
      <c r="L158" s="68"/>
      <c r="M158" s="68"/>
      <c r="N158" s="70">
        <f t="shared" si="12"/>
        <v>0</v>
      </c>
      <c r="O158" s="76"/>
      <c r="P158" s="71">
        <f t="shared" si="13"/>
        <v>0</v>
      </c>
      <c r="Q158" s="72">
        <f t="shared" si="14"/>
        <v>0</v>
      </c>
      <c r="R158" s="83"/>
    </row>
    <row r="159" spans="12:18" x14ac:dyDescent="0.25">
      <c r="L159" s="84"/>
      <c r="M159" s="84"/>
    </row>
    <row r="160" spans="12:18" x14ac:dyDescent="0.25">
      <c r="L160" s="84"/>
      <c r="M160" s="84"/>
    </row>
    <row r="161" spans="12:13" x14ac:dyDescent="0.25">
      <c r="L161" s="84"/>
      <c r="M161" s="84"/>
    </row>
    <row r="162" spans="12:13" x14ac:dyDescent="0.25">
      <c r="L162" s="84"/>
      <c r="M162" s="84"/>
    </row>
    <row r="163" spans="12:13" x14ac:dyDescent="0.25">
      <c r="L163" s="84"/>
      <c r="M163" s="84"/>
    </row>
    <row r="164" spans="12:13" x14ac:dyDescent="0.25">
      <c r="L164" s="84"/>
      <c r="M164" s="84"/>
    </row>
    <row r="165" spans="12:13" x14ac:dyDescent="0.25">
      <c r="L165" s="84"/>
      <c r="M165" s="84"/>
    </row>
    <row r="166" spans="12:13" x14ac:dyDescent="0.25">
      <c r="L166" s="84"/>
      <c r="M166" s="84"/>
    </row>
    <row r="167" spans="12:13" x14ac:dyDescent="0.25">
      <c r="L167" s="84"/>
      <c r="M167" s="84"/>
    </row>
    <row r="168" spans="12:13" x14ac:dyDescent="0.25">
      <c r="L168" s="84"/>
      <c r="M168" s="84"/>
    </row>
    <row r="169" spans="12:13" x14ac:dyDescent="0.25">
      <c r="L169" s="84"/>
      <c r="M169" s="84"/>
    </row>
    <row r="170" spans="12:13" x14ac:dyDescent="0.25">
      <c r="L170" s="84"/>
      <c r="M170" s="84"/>
    </row>
    <row r="171" spans="12:13" x14ac:dyDescent="0.25">
      <c r="L171" s="84"/>
      <c r="M171" s="84"/>
    </row>
    <row r="172" spans="12:13" x14ac:dyDescent="0.25">
      <c r="L172" s="84"/>
      <c r="M172" s="84"/>
    </row>
    <row r="173" spans="12:13" x14ac:dyDescent="0.25">
      <c r="L173" s="84"/>
      <c r="M173" s="84"/>
    </row>
    <row r="174" spans="12:13" x14ac:dyDescent="0.25">
      <c r="L174" s="84"/>
      <c r="M174" s="84"/>
    </row>
    <row r="175" spans="12:13" x14ac:dyDescent="0.25">
      <c r="L175" s="84"/>
      <c r="M175" s="84"/>
    </row>
    <row r="176" spans="12:13" x14ac:dyDescent="0.25">
      <c r="L176" s="84"/>
      <c r="M176" s="84"/>
    </row>
    <row r="177" spans="12:13" x14ac:dyDescent="0.25">
      <c r="L177" s="84"/>
      <c r="M177" s="84"/>
    </row>
    <row r="178" spans="12:13" x14ac:dyDescent="0.25">
      <c r="L178" s="84"/>
      <c r="M178" s="84"/>
    </row>
    <row r="179" spans="12:13" x14ac:dyDescent="0.25">
      <c r="L179" s="84"/>
      <c r="M179" s="84"/>
    </row>
    <row r="180" spans="12:13" x14ac:dyDescent="0.25">
      <c r="L180" s="84"/>
      <c r="M180" s="84"/>
    </row>
    <row r="181" spans="12:13" x14ac:dyDescent="0.25">
      <c r="L181" s="84"/>
      <c r="M181" s="84"/>
    </row>
    <row r="182" spans="12:13" x14ac:dyDescent="0.25">
      <c r="L182" s="84"/>
      <c r="M182" s="84"/>
    </row>
    <row r="183" spans="12:13" x14ac:dyDescent="0.25">
      <c r="L183" s="84"/>
      <c r="M183" s="84"/>
    </row>
    <row r="184" spans="12:13" x14ac:dyDescent="0.25">
      <c r="L184" s="84"/>
      <c r="M184" s="84"/>
    </row>
    <row r="185" spans="12:13" x14ac:dyDescent="0.25">
      <c r="L185" s="84"/>
      <c r="M185" s="84"/>
    </row>
    <row r="186" spans="12:13" x14ac:dyDescent="0.25">
      <c r="L186" s="84"/>
      <c r="M186" s="84"/>
    </row>
    <row r="187" spans="12:13" x14ac:dyDescent="0.25">
      <c r="L187" s="84"/>
      <c r="M187" s="84"/>
    </row>
    <row r="188" spans="12:13" x14ac:dyDescent="0.25">
      <c r="L188" s="84"/>
      <c r="M188" s="84"/>
    </row>
    <row r="189" spans="12:13" x14ac:dyDescent="0.25">
      <c r="L189" s="84"/>
      <c r="M189" s="84"/>
    </row>
    <row r="190" spans="12:13" x14ac:dyDescent="0.25">
      <c r="L190" s="84"/>
      <c r="M190" s="84"/>
    </row>
    <row r="191" spans="12:13" x14ac:dyDescent="0.25">
      <c r="L191" s="84"/>
      <c r="M191" s="84"/>
    </row>
    <row r="192" spans="12:13" x14ac:dyDescent="0.25">
      <c r="L192" s="84"/>
      <c r="M192" s="84"/>
    </row>
    <row r="193" spans="12:13" x14ac:dyDescent="0.25">
      <c r="L193" s="84"/>
      <c r="M193" s="84"/>
    </row>
    <row r="194" spans="12:13" x14ac:dyDescent="0.25">
      <c r="L194" s="84"/>
      <c r="M194" s="84"/>
    </row>
    <row r="195" spans="12:13" x14ac:dyDescent="0.25">
      <c r="L195" s="84"/>
      <c r="M195" s="84"/>
    </row>
    <row r="196" spans="12:13" x14ac:dyDescent="0.25">
      <c r="L196" s="84"/>
      <c r="M196" s="84"/>
    </row>
    <row r="197" spans="12:13" x14ac:dyDescent="0.25">
      <c r="L197" s="84"/>
      <c r="M197" s="84"/>
    </row>
    <row r="198" spans="12:13" x14ac:dyDescent="0.25">
      <c r="L198" s="84"/>
      <c r="M198" s="84"/>
    </row>
    <row r="199" spans="12:13" x14ac:dyDescent="0.25">
      <c r="L199" s="84"/>
      <c r="M199" s="84"/>
    </row>
    <row r="200" spans="12:13" x14ac:dyDescent="0.25">
      <c r="L200" s="84"/>
      <c r="M200" s="84"/>
    </row>
    <row r="201" spans="12:13" x14ac:dyDescent="0.25">
      <c r="L201" s="84"/>
      <c r="M201" s="84"/>
    </row>
    <row r="202" spans="12:13" x14ac:dyDescent="0.25">
      <c r="L202" s="84"/>
      <c r="M202" s="84"/>
    </row>
    <row r="203" spans="12:13" x14ac:dyDescent="0.25">
      <c r="L203" s="84"/>
      <c r="M203" s="84"/>
    </row>
    <row r="204" spans="12:13" x14ac:dyDescent="0.25">
      <c r="L204" s="84"/>
      <c r="M204" s="84"/>
    </row>
    <row r="205" spans="12:13" x14ac:dyDescent="0.25">
      <c r="L205" s="84"/>
      <c r="M205" s="84"/>
    </row>
    <row r="206" spans="12:13" x14ac:dyDescent="0.25">
      <c r="L206" s="84"/>
      <c r="M206" s="84"/>
    </row>
    <row r="207" spans="12:13" x14ac:dyDescent="0.25">
      <c r="L207" s="84"/>
      <c r="M207" s="84"/>
    </row>
    <row r="208" spans="12:13" x14ac:dyDescent="0.25">
      <c r="L208" s="84"/>
      <c r="M208" s="84"/>
    </row>
  </sheetData>
  <mergeCells count="7">
    <mergeCell ref="P12:Q12"/>
    <mergeCell ref="A4:G4"/>
    <mergeCell ref="A2:J2"/>
    <mergeCell ref="A3:J3"/>
    <mergeCell ref="A6:B6"/>
    <mergeCell ref="A11:B11"/>
    <mergeCell ref="A12:B12"/>
  </mergeCells>
  <conditionalFormatting sqref="D13:D42">
    <cfRule type="cellIs" dxfId="0" priority="1" stopIfTrue="1" operator="equal">
      <formula>0.15</formula>
    </cfRule>
  </conditionalFormatting>
  <pageMargins left="0.7" right="0.7" top="0.75" bottom="0.75" header="0.3" footer="0.3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Manager/>
  <Company>ООО "Славнефть-Красноярскнефтегаз"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Колбина В.Л.</cp:lastModifiedBy>
  <dcterms:created xsi:type="dcterms:W3CDTF">2006-09-16T00:00:00Z</dcterms:created>
  <dcterms:modified xsi:type="dcterms:W3CDTF">2024-01-25T03:35:21Z</dcterms:modified>
</cp:coreProperties>
</file>